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yaoa\Alan_HD\Alan_Work\HD_DemandPlanning\Demand_Planning_Knowledgebase\"/>
    </mc:Choice>
  </mc:AlternateContent>
  <bookViews>
    <workbookView xWindow="0" yWindow="0" windowWidth="28800" windowHeight="12045" activeTab="4"/>
  </bookViews>
  <sheets>
    <sheet name="Sheet1" sheetId="1" r:id="rId1"/>
    <sheet name="Sheet2" sheetId="3" r:id="rId2"/>
    <sheet name="FC_PRO" sheetId="2" r:id="rId3"/>
    <sheet name="Formula" sheetId="4" r:id="rId4"/>
    <sheet name="ScreenShot" sheetId="5" r:id="rId5"/>
    <sheet name="Sheet1 (2)" sheetId="6" r:id="rId6"/>
  </sheets>
  <calcPr calcId="152511" refMode="R1C1" concurrentCalc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93" i="5" l="1"/>
  <c r="N92" i="5"/>
  <c r="N91" i="5"/>
  <c r="N90" i="5"/>
  <c r="N89" i="5"/>
  <c r="N88" i="5"/>
  <c r="N87" i="5"/>
  <c r="N86" i="5"/>
  <c r="N85" i="5"/>
  <c r="N84" i="5"/>
  <c r="N83" i="5"/>
  <c r="N82" i="5"/>
  <c r="N81" i="5"/>
  <c r="N80" i="5"/>
  <c r="N79" i="5"/>
  <c r="N78" i="5"/>
  <c r="N77" i="5"/>
  <c r="N76" i="5"/>
  <c r="N75" i="5"/>
  <c r="N74" i="5"/>
  <c r="N73" i="5"/>
  <c r="N72" i="5"/>
  <c r="N71" i="5"/>
  <c r="N70" i="5"/>
  <c r="N69" i="5"/>
  <c r="N68" i="5"/>
  <c r="N67" i="5"/>
  <c r="N66" i="5"/>
  <c r="N65" i="5"/>
  <c r="N64" i="5"/>
  <c r="N63" i="5"/>
  <c r="N62" i="5"/>
  <c r="N61" i="5"/>
  <c r="N60" i="5"/>
  <c r="N59" i="5"/>
  <c r="M93" i="5"/>
  <c r="M92" i="5"/>
  <c r="M91" i="5"/>
  <c r="M90" i="5"/>
  <c r="M89" i="5"/>
  <c r="M88" i="5"/>
  <c r="M87" i="5"/>
  <c r="M86" i="5"/>
  <c r="M85" i="5"/>
  <c r="M84" i="5"/>
  <c r="M83" i="5"/>
  <c r="M82" i="5"/>
  <c r="M81" i="5"/>
  <c r="M80" i="5"/>
  <c r="M79" i="5"/>
  <c r="M78" i="5"/>
  <c r="M77" i="5"/>
  <c r="M76" i="5"/>
  <c r="M75" i="5"/>
  <c r="M74" i="5"/>
  <c r="M73" i="5"/>
  <c r="M72" i="5"/>
  <c r="M71" i="5"/>
  <c r="M70" i="5"/>
  <c r="M69" i="5"/>
  <c r="M68" i="5"/>
  <c r="M67" i="5"/>
  <c r="M66" i="5"/>
  <c r="M65" i="5"/>
  <c r="M64" i="5"/>
  <c r="M63" i="5"/>
  <c r="M62" i="5"/>
  <c r="M61" i="5"/>
  <c r="M60" i="5"/>
  <c r="M59" i="5"/>
  <c r="M58" i="5"/>
  <c r="L93" i="5"/>
  <c r="L92" i="5"/>
  <c r="L91" i="5"/>
  <c r="L90" i="5"/>
  <c r="L89" i="5"/>
  <c r="L88" i="5"/>
  <c r="L87" i="5"/>
  <c r="L86" i="5"/>
  <c r="L85" i="5"/>
  <c r="L84" i="5"/>
  <c r="L83" i="5"/>
  <c r="L82" i="5"/>
  <c r="L81" i="5"/>
  <c r="L80" i="5"/>
  <c r="L79" i="5"/>
  <c r="L78" i="5"/>
  <c r="L77" i="5"/>
  <c r="L76" i="5"/>
  <c r="L75" i="5"/>
  <c r="L74" i="5"/>
  <c r="L73" i="5"/>
  <c r="L72" i="5"/>
  <c r="L71" i="5"/>
  <c r="L70" i="5"/>
  <c r="L69" i="5"/>
  <c r="L68" i="5"/>
  <c r="L67" i="5"/>
  <c r="L66" i="5"/>
  <c r="L65" i="5"/>
  <c r="L64" i="5"/>
  <c r="L63" i="5"/>
  <c r="L62" i="5"/>
  <c r="L61" i="5"/>
  <c r="L60" i="5"/>
  <c r="L59" i="5"/>
  <c r="L58" i="5"/>
  <c r="K70" i="5"/>
  <c r="K71" i="5"/>
  <c r="K72" i="5"/>
  <c r="K73" i="5"/>
  <c r="K74" i="5"/>
  <c r="K75" i="5"/>
  <c r="K76" i="5"/>
  <c r="K77" i="5"/>
  <c r="K78" i="5"/>
  <c r="K79" i="5"/>
  <c r="K80" i="5"/>
  <c r="K81" i="5"/>
  <c r="K82" i="5"/>
  <c r="K83" i="5"/>
  <c r="K84" i="5"/>
  <c r="K85" i="5"/>
  <c r="K86" i="5"/>
  <c r="K87" i="5"/>
  <c r="K88" i="5"/>
  <c r="K89" i="5"/>
  <c r="K90" i="5"/>
  <c r="K91" i="5"/>
  <c r="K92" i="5"/>
  <c r="K93" i="5"/>
  <c r="J70" i="5"/>
  <c r="J71" i="5"/>
  <c r="J72" i="5"/>
  <c r="J73" i="5"/>
  <c r="J74" i="5"/>
  <c r="J75" i="5"/>
  <c r="J76" i="5"/>
  <c r="J77" i="5"/>
  <c r="J78" i="5"/>
  <c r="J79" i="5"/>
  <c r="J80" i="5"/>
  <c r="J81" i="5"/>
  <c r="J82" i="5"/>
  <c r="J83" i="5"/>
  <c r="J84" i="5"/>
  <c r="J85" i="5"/>
  <c r="J86" i="5"/>
  <c r="J87" i="5"/>
  <c r="J88" i="5"/>
  <c r="J89" i="5"/>
  <c r="J90" i="5"/>
  <c r="J91" i="5"/>
  <c r="J92" i="5"/>
  <c r="J93" i="5"/>
  <c r="I59" i="5"/>
  <c r="I60" i="5"/>
  <c r="I61" i="5"/>
  <c r="I62" i="5"/>
  <c r="I63" i="5"/>
  <c r="I64" i="5"/>
  <c r="I65" i="5"/>
  <c r="I66" i="5"/>
  <c r="I67" i="5"/>
  <c r="I68" i="5"/>
  <c r="I69" i="5"/>
  <c r="I70" i="5"/>
  <c r="I71" i="5"/>
  <c r="I72" i="5"/>
  <c r="I73" i="5"/>
  <c r="I74" i="5"/>
  <c r="I75" i="5"/>
  <c r="I76" i="5"/>
  <c r="I77" i="5"/>
  <c r="I78" i="5"/>
  <c r="I79" i="5"/>
  <c r="I80" i="5"/>
  <c r="I81" i="5"/>
  <c r="I82" i="5"/>
  <c r="I83" i="5"/>
  <c r="I84" i="5"/>
  <c r="I85" i="5"/>
  <c r="I86" i="5"/>
  <c r="I87" i="5"/>
  <c r="I88" i="5"/>
  <c r="I89" i="5"/>
  <c r="I90" i="5"/>
  <c r="I91" i="5"/>
  <c r="I92" i="5"/>
  <c r="I93" i="5"/>
  <c r="I58" i="5"/>
  <c r="J58" i="5"/>
  <c r="K58" i="5"/>
  <c r="J59" i="5"/>
  <c r="K59" i="5"/>
  <c r="J60" i="5"/>
  <c r="K60" i="5"/>
  <c r="J61" i="5"/>
  <c r="K61" i="5"/>
  <c r="J62" i="5"/>
  <c r="K62" i="5"/>
  <c r="J63" i="5"/>
  <c r="K63" i="5"/>
  <c r="J64" i="5"/>
  <c r="K64" i="5"/>
  <c r="J65" i="5"/>
  <c r="K65" i="5"/>
  <c r="J66" i="5"/>
  <c r="K66" i="5"/>
  <c r="J67" i="5"/>
  <c r="K67" i="5"/>
  <c r="J68" i="5"/>
  <c r="K68" i="5"/>
  <c r="J69" i="5"/>
  <c r="K69" i="5"/>
  <c r="N58" i="5"/>
  <c r="I39" i="5"/>
  <c r="F39" i="5"/>
  <c r="D9" i="4"/>
  <c r="D10" i="4"/>
  <c r="D11" i="4"/>
  <c r="D12" i="4"/>
  <c r="D13" i="4"/>
  <c r="D14" i="4"/>
</calcChain>
</file>

<file path=xl/sharedStrings.xml><?xml version="1.0" encoding="utf-8"?>
<sst xmlns="http://schemas.openxmlformats.org/spreadsheetml/2006/main" count="309" uniqueCount="86">
  <si>
    <t>This is good</t>
  </si>
  <si>
    <t>???</t>
  </si>
  <si>
    <t>This is correct !</t>
  </si>
  <si>
    <t>1.8 sd = 0.92</t>
  </si>
  <si>
    <r>
      <rPr>
        <sz val="11"/>
        <color theme="1"/>
        <rFont val="Calibri"/>
        <family val="2"/>
      </rPr>
      <t xml:space="preserve"> </t>
    </r>
    <r>
      <rPr>
        <sz val="11"/>
        <color theme="1"/>
        <rFont val="Wingdings"/>
        <charset val="2"/>
      </rPr>
      <t>üüü</t>
    </r>
  </si>
  <si>
    <t>ü</t>
  </si>
  <si>
    <t>û</t>
  </si>
  <si>
    <t>3 sd = 0.997</t>
  </si>
  <si>
    <t>2 sd = 0.954</t>
  </si>
  <si>
    <t>1 sd = 0.682</t>
  </si>
  <si>
    <t>Good</t>
  </si>
  <si>
    <t xml:space="preserve">Good </t>
  </si>
  <si>
    <t>some product could have tolerance under ( or minus ) 10 mm say for example, which is also outside tolerence ( too short ) , some product will be too long ( also outside of tolerence )</t>
  </si>
  <si>
    <t>Good pay attention to shade area and value inside table</t>
  </si>
  <si>
    <t>Below is good</t>
  </si>
  <si>
    <t>1.5 sd</t>
  </si>
  <si>
    <t>2 sd</t>
  </si>
  <si>
    <t>3 sd</t>
  </si>
  <si>
    <t>1 sd</t>
  </si>
  <si>
    <t>2.5 sd</t>
  </si>
  <si>
    <t>=97.7+1.7</t>
  </si>
  <si>
    <t>=97.7+2.1</t>
  </si>
  <si>
    <t>https://en.wikipedia.org/wiki/Standard_deviation</t>
  </si>
  <si>
    <t>In statistics, the standard deviation (SD, also represented by the lower case Greek letter sigma σ or the Latin letter s) is a measure that is used to quantify the amount of variation or dispersion of a set of data values.
[1] A low standard deviation indicates that the data points tend to be close to the mean (also called the expected value) of the set, 
while a high standard deviation indicates that the data points are spread out over a wider range of values.
The standard deviation of a random variable, statistical population, data set, or probability distribution is the square root of its variance.</t>
  </si>
  <si>
    <t>https://www.thebalancesmb.com/calculating-safety-stock-2221225</t>
  </si>
  <si>
    <t>https://www.skuvault.com/blog/safety-stock-formula</t>
  </si>
  <si>
    <t xml:space="preserve">https://supplychainminded.com/safety-stock/   </t>
  </si>
  <si>
    <t>--- this is very good article about safety stock calculation</t>
  </si>
  <si>
    <t>Assumptions</t>
  </si>
  <si>
    <t>Past Sales</t>
  </si>
  <si>
    <t>Forecasted Sales</t>
  </si>
  <si>
    <t>Lead time (months):</t>
  </si>
  <si>
    <t>Service level:</t>
  </si>
  <si>
    <t>Calculations</t>
  </si>
  <si>
    <t>Formulas</t>
  </si>
  <si>
    <t>Comments</t>
  </si>
  <si>
    <t>Lead time demand:</t>
  </si>
  <si>
    <t>SUM(H4:J4)</t>
  </si>
  <si>
    <t>Summing the forecasts</t>
  </si>
  <si>
    <t>Standard Deviation:</t>
  </si>
  <si>
    <t>STDEV(B4:G4)</t>
  </si>
  <si>
    <t>Deviation in the past sales</t>
  </si>
  <si>
    <t>Service factor:</t>
  </si>
  <si>
    <t>NORMSINV(D7)</t>
  </si>
  <si>
    <t>Inverse of the normal distribution</t>
  </si>
  <si>
    <t>Lead time factor:</t>
  </si>
  <si>
    <t>SQRT(D6)</t>
  </si>
  <si>
    <t>Square root of lead-time to forecast ratio</t>
  </si>
  <si>
    <t>Safety stock:</t>
  </si>
  <si>
    <t>D10*D11*D12</t>
  </si>
  <si>
    <t>Combining factors</t>
  </si>
  <si>
    <t>Reorder point:</t>
  </si>
  <si>
    <t>D9+D13</t>
  </si>
  <si>
    <t>Lead time demand + safety stock</t>
  </si>
  <si>
    <t>By Lokad.com, Copyright 2007</t>
  </si>
  <si>
    <t>Should use stdevp ( population ) divided by n , not stdev ( sample ) divided by n-1</t>
  </si>
  <si>
    <t>ItemNumber</t>
  </si>
  <si>
    <t>SalesQty_</t>
  </si>
  <si>
    <t>eom_</t>
  </si>
  <si>
    <t>t</t>
  </si>
  <si>
    <t>avg</t>
  </si>
  <si>
    <t>diff</t>
  </si>
  <si>
    <t>sum</t>
  </si>
  <si>
    <t>count</t>
  </si>
  <si>
    <t>stdevp</t>
  </si>
  <si>
    <t>18.615.024</t>
  </si>
  <si>
    <t>diff_ToPower2</t>
  </si>
  <si>
    <r>
      <rPr>
        <b/>
        <sz val="10"/>
        <color rgb="FFFF0000"/>
        <rFont val="Arial"/>
        <family val="2"/>
      </rPr>
      <t>Standard Deviation</t>
    </r>
    <r>
      <rPr>
        <sz val="10"/>
        <rFont val="Arial"/>
        <family val="2"/>
      </rPr>
      <t xml:space="preserve">
The Standard Deviation is a measure of how spread out numbers are.
Its symbol is σ (the greek letter sigma)
The formula is easy: it is the square root of the Variance.</t>
    </r>
  </si>
  <si>
    <t>RowLabel</t>
  </si>
  <si>
    <t>SellingGroup</t>
  </si>
  <si>
    <t>FamilyGroup</t>
  </si>
  <si>
    <t>Family</t>
  </si>
  <si>
    <t>Description</t>
  </si>
  <si>
    <t>CY</t>
  </si>
  <si>
    <t>Month</t>
  </si>
  <si>
    <t>PPY</t>
  </si>
  <si>
    <t>PPC</t>
  </si>
  <si>
    <t>SalesQty</t>
  </si>
  <si>
    <t>CYM</t>
  </si>
  <si>
    <t>ReportDate</t>
  </si>
  <si>
    <t>Total</t>
  </si>
  <si>
    <t>WC / WINDOW COVERINGS</t>
  </si>
  <si>
    <t>981 / VERTICAL FABRIC</t>
  </si>
  <si>
    <t>190 / VLF ZEN 89MM</t>
  </si>
  <si>
    <t>82.038.901</t>
  </si>
  <si>
    <t>VLF ZEN 89MM BOUNTY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</si>
</sst>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0"/>
      <color theme="1"/>
      <name val="Segoe UI"/>
      <family val="2"/>
    </font>
    <font>
      <sz val="11"/>
      <color theme="1"/>
      <name val="Calibri"/>
      <family val="2"/>
    </font>
    <font>
      <sz val="11"/>
      <color theme="1"/>
      <name val="Wingdings"/>
      <charset val="2"/>
    </font>
    <font>
      <sz val="11"/>
      <color rgb="FFFF0000"/>
      <name val="Wingdings"/>
      <charset val="2"/>
    </font>
    <font>
      <u/>
      <sz val="11"/>
      <color theme="10"/>
      <name val="Calibri"/>
      <family val="2"/>
      <scheme val="minor"/>
    </font>
    <font>
      <u/>
      <sz val="14"/>
      <color rgb="FFFF00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i/>
      <sz val="10"/>
      <name val="Arial"/>
      <family val="2"/>
    </font>
    <font>
      <sz val="10"/>
      <color rgb="FFFF0000"/>
      <name val="Arial"/>
      <family val="2"/>
    </font>
    <font>
      <b/>
      <sz val="10"/>
      <color rgb="FFFF000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5" tint="0.59999389629810485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8" fillId="0" borderId="0"/>
  </cellStyleXfs>
  <cellXfs count="34">
    <xf numFmtId="0" fontId="0" fillId="0" borderId="0" xfId="0"/>
    <xf numFmtId="0" fontId="2" fillId="0" borderId="0" xfId="0" applyFont="1"/>
    <xf numFmtId="0" fontId="1" fillId="0" borderId="0" xfId="0" applyFont="1"/>
    <xf numFmtId="0" fontId="3" fillId="0" borderId="0" xfId="0" applyFont="1"/>
    <xf numFmtId="0" fontId="5" fillId="0" borderId="0" xfId="0" applyFont="1"/>
    <xf numFmtId="0" fontId="0" fillId="0" borderId="0" xfId="0" quotePrefix="1"/>
    <xf numFmtId="0" fontId="1" fillId="0" borderId="0" xfId="0" quotePrefix="1" applyFont="1"/>
    <xf numFmtId="0" fontId="7" fillId="0" borderId="0" xfId="1" applyFont="1"/>
    <xf numFmtId="0" fontId="8" fillId="0" borderId="0" xfId="2"/>
    <xf numFmtId="17" fontId="8" fillId="2" borderId="0" xfId="2" applyNumberFormat="1" applyFill="1" applyBorder="1"/>
    <xf numFmtId="17" fontId="8" fillId="3" borderId="0" xfId="2" applyNumberFormat="1" applyFill="1" applyBorder="1"/>
    <xf numFmtId="0" fontId="8" fillId="2" borderId="0" xfId="2" applyFill="1" applyBorder="1"/>
    <xf numFmtId="0" fontId="8" fillId="3" borderId="0" xfId="2" applyFill="1" applyBorder="1"/>
    <xf numFmtId="0" fontId="8" fillId="0" borderId="0" xfId="2" applyBorder="1"/>
    <xf numFmtId="0" fontId="8" fillId="0" borderId="2" xfId="2" applyBorder="1"/>
    <xf numFmtId="0" fontId="8" fillId="0" borderId="0" xfId="2" applyAlignment="1">
      <alignment horizontal="center"/>
    </xf>
    <xf numFmtId="0" fontId="11" fillId="0" borderId="0" xfId="2" applyFont="1"/>
    <xf numFmtId="0" fontId="8" fillId="5" borderId="0" xfId="2" applyFill="1"/>
    <xf numFmtId="0" fontId="0" fillId="0" borderId="0" xfId="0" applyAlignment="1">
      <alignment wrapText="1"/>
    </xf>
    <xf numFmtId="0" fontId="9" fillId="0" borderId="0" xfId="2" applyFont="1" applyBorder="1" applyAlignment="1">
      <alignment horizontal="center" vertical="center" textRotation="90"/>
    </xf>
    <xf numFmtId="0" fontId="9" fillId="0" borderId="2" xfId="2" applyFont="1" applyBorder="1" applyAlignment="1">
      <alignment horizontal="center" vertical="center" textRotation="90"/>
    </xf>
    <xf numFmtId="0" fontId="9" fillId="2" borderId="1" xfId="2" applyFont="1" applyFill="1" applyBorder="1" applyAlignment="1">
      <alignment horizontal="center"/>
    </xf>
    <xf numFmtId="0" fontId="9" fillId="3" borderId="1" xfId="2" applyFont="1" applyFill="1" applyBorder="1" applyAlignment="1">
      <alignment horizontal="center"/>
    </xf>
    <xf numFmtId="0" fontId="8" fillId="0" borderId="0" xfId="2" applyBorder="1" applyAlignment="1">
      <alignment horizontal="center"/>
    </xf>
    <xf numFmtId="0" fontId="8" fillId="0" borderId="2" xfId="2" applyBorder="1" applyAlignment="1">
      <alignment horizontal="center"/>
    </xf>
    <xf numFmtId="0" fontId="8" fillId="4" borderId="0" xfId="2" applyFill="1" applyAlignment="1">
      <alignment horizontal="center"/>
    </xf>
    <xf numFmtId="0" fontId="8" fillId="0" borderId="0" xfId="2" applyAlignment="1">
      <alignment horizontal="center"/>
    </xf>
    <xf numFmtId="0" fontId="9" fillId="0" borderId="0" xfId="2" applyFont="1" applyAlignment="1">
      <alignment horizontal="center"/>
    </xf>
    <xf numFmtId="0" fontId="10" fillId="0" borderId="0" xfId="2" applyFont="1" applyAlignment="1">
      <alignment horizontal="center"/>
    </xf>
    <xf numFmtId="0" fontId="9" fillId="0" borderId="0" xfId="2" applyFont="1" applyAlignment="1">
      <alignment horizontal="center" vertical="center" textRotation="90"/>
    </xf>
    <xf numFmtId="0" fontId="9" fillId="4" borderId="0" xfId="2" applyFont="1" applyFill="1" applyAlignment="1">
      <alignment horizontal="center"/>
    </xf>
    <xf numFmtId="0" fontId="8" fillId="0" borderId="0" xfId="2" applyAlignment="1">
      <alignment wrapText="1"/>
    </xf>
    <xf numFmtId="0" fontId="0" fillId="0" borderId="0" xfId="0" applyAlignment="1"/>
    <xf numFmtId="47" fontId="8" fillId="0" borderId="0" xfId="2" applyNumberFormat="1"/>
  </cellXfs>
  <cellStyles count="3">
    <cellStyle name="Hyperlink" xfId="1" builtinId="8"/>
    <cellStyle name="Normal" xfId="0" builtinId="0"/>
    <cellStyle name="Normal 2" xfId="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103" Type="http://schemas.openxmlformats.org/officeDocument/2006/relationships/image" Target="../media/image103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0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5" Type="http://schemas.openxmlformats.org/officeDocument/2006/relationships/image" Target="../media/image112.png"/><Relationship Id="rId4" Type="http://schemas.openxmlformats.org/officeDocument/2006/relationships/image" Target="../media/image1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.png"/><Relationship Id="rId2" Type="http://schemas.openxmlformats.org/officeDocument/2006/relationships/image" Target="../media/image115.png"/><Relationship Id="rId1" Type="http://schemas.openxmlformats.org/officeDocument/2006/relationships/image" Target="../media/image114.png"/><Relationship Id="rId6" Type="http://schemas.openxmlformats.org/officeDocument/2006/relationships/image" Target="../media/image119.png"/><Relationship Id="rId5" Type="http://schemas.openxmlformats.org/officeDocument/2006/relationships/image" Target="../media/image118.png"/><Relationship Id="rId4" Type="http://schemas.openxmlformats.org/officeDocument/2006/relationships/image" Target="../media/image11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1.png"/><Relationship Id="rId1" Type="http://schemas.openxmlformats.org/officeDocument/2006/relationships/image" Target="../media/image12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4.png"/><Relationship Id="rId2" Type="http://schemas.openxmlformats.org/officeDocument/2006/relationships/image" Target="../media/image123.png"/><Relationship Id="rId1" Type="http://schemas.openxmlformats.org/officeDocument/2006/relationships/image" Target="../media/image122.png"/><Relationship Id="rId4" Type="http://schemas.openxmlformats.org/officeDocument/2006/relationships/image" Target="../media/image1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581025</xdr:colOff>
      <xdr:row>2</xdr:row>
      <xdr:rowOff>9525</xdr:rowOff>
    </xdr:from>
    <xdr:to>
      <xdr:col>20</xdr:col>
      <xdr:colOff>370053</xdr:colOff>
      <xdr:row>18</xdr:row>
      <xdr:rowOff>132954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0625" y="390525"/>
          <a:ext cx="11371428" cy="31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20</xdr:col>
      <xdr:colOff>371475</xdr:colOff>
      <xdr:row>41</xdr:row>
      <xdr:rowOff>153151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4191000"/>
          <a:ext cx="11344275" cy="3772651"/>
        </a:xfrm>
        <a:prstGeom prst="rect">
          <a:avLst/>
        </a:prstGeom>
      </xdr:spPr>
    </xdr:pic>
    <xdr:clientData/>
  </xdr:twoCellAnchor>
  <xdr:twoCellAnchor>
    <xdr:from>
      <xdr:col>13</xdr:col>
      <xdr:colOff>371475</xdr:colOff>
      <xdr:row>36</xdr:row>
      <xdr:rowOff>47625</xdr:rowOff>
    </xdr:from>
    <xdr:to>
      <xdr:col>16</xdr:col>
      <xdr:colOff>295275</xdr:colOff>
      <xdr:row>41</xdr:row>
      <xdr:rowOff>0</xdr:rowOff>
    </xdr:to>
    <xdr:sp macro="" textlink="">
      <xdr:nvSpPr>
        <xdr:cNvPr id="5" name="Oval 4"/>
        <xdr:cNvSpPr/>
      </xdr:nvSpPr>
      <xdr:spPr>
        <a:xfrm>
          <a:off x="8296275" y="6905625"/>
          <a:ext cx="1752600" cy="904875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15</xdr:col>
      <xdr:colOff>438150</xdr:colOff>
      <xdr:row>12</xdr:row>
      <xdr:rowOff>152400</xdr:rowOff>
    </xdr:from>
    <xdr:to>
      <xdr:col>17</xdr:col>
      <xdr:colOff>314325</xdr:colOff>
      <xdr:row>18</xdr:row>
      <xdr:rowOff>76200</xdr:rowOff>
    </xdr:to>
    <xdr:sp macro="" textlink="">
      <xdr:nvSpPr>
        <xdr:cNvPr id="6" name="Oval 5"/>
        <xdr:cNvSpPr/>
      </xdr:nvSpPr>
      <xdr:spPr>
        <a:xfrm>
          <a:off x="9582150" y="2438400"/>
          <a:ext cx="1095375" cy="1066800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14</xdr:col>
      <xdr:colOff>228600</xdr:colOff>
      <xdr:row>4</xdr:row>
      <xdr:rowOff>57150</xdr:rowOff>
    </xdr:from>
    <xdr:to>
      <xdr:col>16</xdr:col>
      <xdr:colOff>542925</xdr:colOff>
      <xdr:row>14</xdr:row>
      <xdr:rowOff>0</xdr:rowOff>
    </xdr:to>
    <xdr:cxnSp macro="">
      <xdr:nvCxnSpPr>
        <xdr:cNvPr id="10" name="Straight Arrow Connector 9"/>
        <xdr:cNvCxnSpPr/>
      </xdr:nvCxnSpPr>
      <xdr:spPr>
        <a:xfrm>
          <a:off x="8763000" y="819150"/>
          <a:ext cx="1533525" cy="1847850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561975</xdr:colOff>
      <xdr:row>28</xdr:row>
      <xdr:rowOff>142875</xdr:rowOff>
    </xdr:from>
    <xdr:to>
      <xdr:col>16</xdr:col>
      <xdr:colOff>323850</xdr:colOff>
      <xdr:row>36</xdr:row>
      <xdr:rowOff>38100</xdr:rowOff>
    </xdr:to>
    <xdr:cxnSp macro="">
      <xdr:nvCxnSpPr>
        <xdr:cNvPr id="12" name="Straight Arrow Connector 11"/>
        <xdr:cNvCxnSpPr/>
      </xdr:nvCxnSpPr>
      <xdr:spPr>
        <a:xfrm flipV="1">
          <a:off x="9705975" y="5476875"/>
          <a:ext cx="371475" cy="1419225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49</xdr:row>
      <xdr:rowOff>0</xdr:rowOff>
    </xdr:from>
    <xdr:to>
      <xdr:col>12</xdr:col>
      <xdr:colOff>513524</xdr:colOff>
      <xdr:row>74</xdr:row>
      <xdr:rowOff>94643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9334500"/>
          <a:ext cx="6609524" cy="48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581025</xdr:colOff>
      <xdr:row>54</xdr:row>
      <xdr:rowOff>0</xdr:rowOff>
    </xdr:from>
    <xdr:to>
      <xdr:col>23</xdr:col>
      <xdr:colOff>47006</xdr:colOff>
      <xdr:row>72</xdr:row>
      <xdr:rowOff>151952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15425" y="10287000"/>
          <a:ext cx="4952381" cy="35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9</xdr:col>
      <xdr:colOff>28038</xdr:colOff>
      <xdr:row>94</xdr:row>
      <xdr:rowOff>18643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14668500"/>
          <a:ext cx="4295238" cy="3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476250</xdr:colOff>
      <xdr:row>98</xdr:row>
      <xdr:rowOff>171450</xdr:rowOff>
    </xdr:from>
    <xdr:to>
      <xdr:col>10</xdr:col>
      <xdr:colOff>27945</xdr:colOff>
      <xdr:row>123</xdr:row>
      <xdr:rowOff>132759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85850" y="18840450"/>
          <a:ext cx="5038095" cy="4723809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129</xdr:row>
      <xdr:rowOff>76200</xdr:rowOff>
    </xdr:from>
    <xdr:to>
      <xdr:col>10</xdr:col>
      <xdr:colOff>437505</xdr:colOff>
      <xdr:row>145</xdr:row>
      <xdr:rowOff>171057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71600" y="24650700"/>
          <a:ext cx="5161905" cy="314285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129</xdr:row>
      <xdr:rowOff>0</xdr:rowOff>
    </xdr:from>
    <xdr:to>
      <xdr:col>23</xdr:col>
      <xdr:colOff>408762</xdr:colOff>
      <xdr:row>146</xdr:row>
      <xdr:rowOff>56738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24800" y="24574500"/>
          <a:ext cx="6504762" cy="32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152</xdr:row>
      <xdr:rowOff>0</xdr:rowOff>
    </xdr:from>
    <xdr:to>
      <xdr:col>10</xdr:col>
      <xdr:colOff>47009</xdr:colOff>
      <xdr:row>166</xdr:row>
      <xdr:rowOff>85381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28956000"/>
          <a:ext cx="4923809" cy="27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170</xdr:row>
      <xdr:rowOff>0</xdr:rowOff>
    </xdr:from>
    <xdr:to>
      <xdr:col>13</xdr:col>
      <xdr:colOff>303924</xdr:colOff>
      <xdr:row>197</xdr:row>
      <xdr:rowOff>56500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32385000"/>
          <a:ext cx="7009524" cy="52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201</xdr:row>
      <xdr:rowOff>0</xdr:rowOff>
    </xdr:from>
    <xdr:to>
      <xdr:col>8</xdr:col>
      <xdr:colOff>228114</xdr:colOff>
      <xdr:row>211</xdr:row>
      <xdr:rowOff>133095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0" y="38290500"/>
          <a:ext cx="3885714" cy="20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201</xdr:row>
      <xdr:rowOff>0</xdr:rowOff>
    </xdr:from>
    <xdr:to>
      <xdr:col>16</xdr:col>
      <xdr:colOff>170971</xdr:colOff>
      <xdr:row>210</xdr:row>
      <xdr:rowOff>114071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0" y="38290500"/>
          <a:ext cx="3828571" cy="1828571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200</xdr:row>
      <xdr:rowOff>0</xdr:rowOff>
    </xdr:from>
    <xdr:to>
      <xdr:col>25</xdr:col>
      <xdr:colOff>513676</xdr:colOff>
      <xdr:row>221</xdr:row>
      <xdr:rowOff>28071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363200" y="38100000"/>
          <a:ext cx="5390476" cy="4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222</xdr:row>
      <xdr:rowOff>9525</xdr:rowOff>
    </xdr:from>
    <xdr:to>
      <xdr:col>8</xdr:col>
      <xdr:colOff>561436</xdr:colOff>
      <xdr:row>235</xdr:row>
      <xdr:rowOff>133025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23950" y="42300525"/>
          <a:ext cx="4314286" cy="260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285750</xdr:colOff>
      <xdr:row>223</xdr:row>
      <xdr:rowOff>0</xdr:rowOff>
    </xdr:from>
    <xdr:to>
      <xdr:col>19</xdr:col>
      <xdr:colOff>27921</xdr:colOff>
      <xdr:row>238</xdr:row>
      <xdr:rowOff>113929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81750" y="42481500"/>
          <a:ext cx="5228571" cy="29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239</xdr:row>
      <xdr:rowOff>85725</xdr:rowOff>
    </xdr:from>
    <xdr:to>
      <xdr:col>9</xdr:col>
      <xdr:colOff>418529</xdr:colOff>
      <xdr:row>254</xdr:row>
      <xdr:rowOff>171082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33500" y="45615225"/>
          <a:ext cx="4571429" cy="29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259</xdr:row>
      <xdr:rowOff>0</xdr:rowOff>
    </xdr:from>
    <xdr:to>
      <xdr:col>12</xdr:col>
      <xdr:colOff>246857</xdr:colOff>
      <xdr:row>280</xdr:row>
      <xdr:rowOff>28071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200" y="49339500"/>
          <a:ext cx="6342857" cy="40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258</xdr:row>
      <xdr:rowOff>0</xdr:rowOff>
    </xdr:from>
    <xdr:to>
      <xdr:col>24</xdr:col>
      <xdr:colOff>18286</xdr:colOff>
      <xdr:row>275</xdr:row>
      <xdr:rowOff>37690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534400" y="49149000"/>
          <a:ext cx="6114286" cy="3276190"/>
        </a:xfrm>
        <a:prstGeom prst="rect">
          <a:avLst/>
        </a:prstGeom>
      </xdr:spPr>
    </xdr:pic>
    <xdr:clientData/>
  </xdr:twoCellAnchor>
  <xdr:twoCellAnchor>
    <xdr:from>
      <xdr:col>23</xdr:col>
      <xdr:colOff>76200</xdr:colOff>
      <xdr:row>254</xdr:row>
      <xdr:rowOff>57150</xdr:rowOff>
    </xdr:from>
    <xdr:to>
      <xdr:col>23</xdr:col>
      <xdr:colOff>600075</xdr:colOff>
      <xdr:row>256</xdr:row>
      <xdr:rowOff>76200</xdr:rowOff>
    </xdr:to>
    <xdr:cxnSp macro="">
      <xdr:nvCxnSpPr>
        <xdr:cNvPr id="30" name="Straight Arrow Connector 29"/>
        <xdr:cNvCxnSpPr/>
      </xdr:nvCxnSpPr>
      <xdr:spPr>
        <a:xfrm flipV="1">
          <a:off x="14097000" y="48444150"/>
          <a:ext cx="523875" cy="40005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284</xdr:row>
      <xdr:rowOff>0</xdr:rowOff>
    </xdr:from>
    <xdr:to>
      <xdr:col>7</xdr:col>
      <xdr:colOff>390095</xdr:colOff>
      <xdr:row>296</xdr:row>
      <xdr:rowOff>28286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200" y="54102000"/>
          <a:ext cx="3438095" cy="23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281</xdr:row>
      <xdr:rowOff>28575</xdr:rowOff>
    </xdr:from>
    <xdr:to>
      <xdr:col>18</xdr:col>
      <xdr:colOff>561614</xdr:colOff>
      <xdr:row>297</xdr:row>
      <xdr:rowOff>152004</xdr:rowOff>
    </xdr:to>
    <xdr:pic>
      <xdr:nvPicPr>
        <xdr:cNvPr id="1024" name="Picture 10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648700" y="53559075"/>
          <a:ext cx="2885714" cy="31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304</xdr:row>
      <xdr:rowOff>0</xdr:rowOff>
    </xdr:from>
    <xdr:to>
      <xdr:col>8</xdr:col>
      <xdr:colOff>561448</xdr:colOff>
      <xdr:row>323</xdr:row>
      <xdr:rowOff>18595</xdr:rowOff>
    </xdr:to>
    <xdr:pic>
      <xdr:nvPicPr>
        <xdr:cNvPr id="1027" name="Picture 102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9200" y="57912000"/>
          <a:ext cx="4219048" cy="36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303</xdr:row>
      <xdr:rowOff>0</xdr:rowOff>
    </xdr:from>
    <xdr:to>
      <xdr:col>26</xdr:col>
      <xdr:colOff>94248</xdr:colOff>
      <xdr:row>328</xdr:row>
      <xdr:rowOff>37500</xdr:rowOff>
    </xdr:to>
    <xdr:pic>
      <xdr:nvPicPr>
        <xdr:cNvPr id="1028" name="Picture 102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924800" y="57721500"/>
          <a:ext cx="8019048" cy="4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333</xdr:row>
      <xdr:rowOff>0</xdr:rowOff>
    </xdr:from>
    <xdr:to>
      <xdr:col>8</xdr:col>
      <xdr:colOff>342400</xdr:colOff>
      <xdr:row>343</xdr:row>
      <xdr:rowOff>161667</xdr:rowOff>
    </xdr:to>
    <xdr:pic>
      <xdr:nvPicPr>
        <xdr:cNvPr id="1029" name="Picture 10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19200" y="63436500"/>
          <a:ext cx="4000000" cy="20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349</xdr:row>
      <xdr:rowOff>1</xdr:rowOff>
    </xdr:from>
    <xdr:to>
      <xdr:col>9</xdr:col>
      <xdr:colOff>323850</xdr:colOff>
      <xdr:row>366</xdr:row>
      <xdr:rowOff>12493</xdr:rowOff>
    </xdr:to>
    <xdr:pic>
      <xdr:nvPicPr>
        <xdr:cNvPr id="1030" name="Picture 102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9200" y="66484501"/>
          <a:ext cx="4591050" cy="325099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379</xdr:row>
      <xdr:rowOff>0</xdr:rowOff>
    </xdr:from>
    <xdr:to>
      <xdr:col>10</xdr:col>
      <xdr:colOff>580343</xdr:colOff>
      <xdr:row>400</xdr:row>
      <xdr:rowOff>123309</xdr:rowOff>
    </xdr:to>
    <xdr:pic>
      <xdr:nvPicPr>
        <xdr:cNvPr id="1031" name="Picture 103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9200" y="72199500"/>
          <a:ext cx="5457143" cy="412380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411</xdr:row>
      <xdr:rowOff>0</xdr:rowOff>
    </xdr:from>
    <xdr:to>
      <xdr:col>10</xdr:col>
      <xdr:colOff>561295</xdr:colOff>
      <xdr:row>433</xdr:row>
      <xdr:rowOff>142333</xdr:rowOff>
    </xdr:to>
    <xdr:pic>
      <xdr:nvPicPr>
        <xdr:cNvPr id="1032" name="Picture 103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19200" y="78295500"/>
          <a:ext cx="5438095" cy="433333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417</xdr:row>
      <xdr:rowOff>161925</xdr:rowOff>
    </xdr:from>
    <xdr:to>
      <xdr:col>2</xdr:col>
      <xdr:colOff>381000</xdr:colOff>
      <xdr:row>419</xdr:row>
      <xdr:rowOff>95250</xdr:rowOff>
    </xdr:to>
    <xdr:cxnSp macro="">
      <xdr:nvCxnSpPr>
        <xdr:cNvPr id="1034" name="Straight Arrow Connector 1033"/>
        <xdr:cNvCxnSpPr/>
      </xdr:nvCxnSpPr>
      <xdr:spPr>
        <a:xfrm>
          <a:off x="714375" y="79600425"/>
          <a:ext cx="885825" cy="314325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0</xdr:colOff>
      <xdr:row>410</xdr:row>
      <xdr:rowOff>0</xdr:rowOff>
    </xdr:from>
    <xdr:to>
      <xdr:col>23</xdr:col>
      <xdr:colOff>47086</xdr:colOff>
      <xdr:row>437</xdr:row>
      <xdr:rowOff>151738</xdr:rowOff>
    </xdr:to>
    <xdr:pic>
      <xdr:nvPicPr>
        <xdr:cNvPr id="1035" name="Picture 103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753600" y="78105000"/>
          <a:ext cx="4314286" cy="5295238"/>
        </a:xfrm>
        <a:prstGeom prst="rect">
          <a:avLst/>
        </a:prstGeom>
      </xdr:spPr>
    </xdr:pic>
    <xdr:clientData/>
  </xdr:twoCellAnchor>
  <xdr:twoCellAnchor>
    <xdr:from>
      <xdr:col>14</xdr:col>
      <xdr:colOff>381000</xdr:colOff>
      <xdr:row>418</xdr:row>
      <xdr:rowOff>0</xdr:rowOff>
    </xdr:from>
    <xdr:to>
      <xdr:col>16</xdr:col>
      <xdr:colOff>533400</xdr:colOff>
      <xdr:row>422</xdr:row>
      <xdr:rowOff>152400</xdr:rowOff>
    </xdr:to>
    <xdr:cxnSp macro="">
      <xdr:nvCxnSpPr>
        <xdr:cNvPr id="1037" name="Straight Arrow Connector 1036"/>
        <xdr:cNvCxnSpPr/>
      </xdr:nvCxnSpPr>
      <xdr:spPr>
        <a:xfrm flipH="1" flipV="1">
          <a:off x="8915400" y="79629000"/>
          <a:ext cx="1371600" cy="91440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447675</xdr:colOff>
      <xdr:row>419</xdr:row>
      <xdr:rowOff>85725</xdr:rowOff>
    </xdr:from>
    <xdr:to>
      <xdr:col>16</xdr:col>
      <xdr:colOff>514350</xdr:colOff>
      <xdr:row>428</xdr:row>
      <xdr:rowOff>123825</xdr:rowOff>
    </xdr:to>
    <xdr:cxnSp macro="">
      <xdr:nvCxnSpPr>
        <xdr:cNvPr id="7" name="Straight Arrow Connector 6"/>
        <xdr:cNvCxnSpPr/>
      </xdr:nvCxnSpPr>
      <xdr:spPr>
        <a:xfrm flipH="1" flipV="1">
          <a:off x="8982075" y="79905225"/>
          <a:ext cx="1285875" cy="175260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466725</xdr:colOff>
      <xdr:row>420</xdr:row>
      <xdr:rowOff>142875</xdr:rowOff>
    </xdr:from>
    <xdr:to>
      <xdr:col>16</xdr:col>
      <xdr:colOff>504825</xdr:colOff>
      <xdr:row>434</xdr:row>
      <xdr:rowOff>104775</xdr:rowOff>
    </xdr:to>
    <xdr:cxnSp macro="">
      <xdr:nvCxnSpPr>
        <xdr:cNvPr id="9" name="Straight Arrow Connector 8"/>
        <xdr:cNvCxnSpPr/>
      </xdr:nvCxnSpPr>
      <xdr:spPr>
        <a:xfrm flipH="1" flipV="1">
          <a:off x="9001125" y="80152875"/>
          <a:ext cx="1257300" cy="262890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428625</xdr:colOff>
      <xdr:row>441</xdr:row>
      <xdr:rowOff>66675</xdr:rowOff>
    </xdr:from>
    <xdr:to>
      <xdr:col>19</xdr:col>
      <xdr:colOff>408130</xdr:colOff>
      <xdr:row>476</xdr:row>
      <xdr:rowOff>46794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28625" y="84077175"/>
          <a:ext cx="11561905" cy="6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479</xdr:row>
      <xdr:rowOff>0</xdr:rowOff>
    </xdr:from>
    <xdr:to>
      <xdr:col>20</xdr:col>
      <xdr:colOff>103314</xdr:colOff>
      <xdr:row>514</xdr:row>
      <xdr:rowOff>103928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91249500"/>
          <a:ext cx="11685714" cy="6771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518</xdr:row>
      <xdr:rowOff>0</xdr:rowOff>
    </xdr:from>
    <xdr:to>
      <xdr:col>17</xdr:col>
      <xdr:colOff>189257</xdr:colOff>
      <xdr:row>547</xdr:row>
      <xdr:rowOff>75500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98679000"/>
          <a:ext cx="9942857" cy="5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550</xdr:row>
      <xdr:rowOff>0</xdr:rowOff>
    </xdr:from>
    <xdr:to>
      <xdr:col>17</xdr:col>
      <xdr:colOff>132114</xdr:colOff>
      <xdr:row>579</xdr:row>
      <xdr:rowOff>123119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04775000"/>
          <a:ext cx="9885714" cy="56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583</xdr:row>
      <xdr:rowOff>0</xdr:rowOff>
    </xdr:from>
    <xdr:to>
      <xdr:col>8</xdr:col>
      <xdr:colOff>190019</xdr:colOff>
      <xdr:row>598</xdr:row>
      <xdr:rowOff>142500</xdr:rowOff>
    </xdr:to>
    <xdr:pic>
      <xdr:nvPicPr>
        <xdr:cNvPr id="1025" name="Picture 102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19200" y="111061500"/>
          <a:ext cx="3847619" cy="3000000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</xdr:colOff>
      <xdr:row>606</xdr:row>
      <xdr:rowOff>38100</xdr:rowOff>
    </xdr:from>
    <xdr:to>
      <xdr:col>22</xdr:col>
      <xdr:colOff>342480</xdr:colOff>
      <xdr:row>617</xdr:row>
      <xdr:rowOff>85457</xdr:rowOff>
    </xdr:to>
    <xdr:pic>
      <xdr:nvPicPr>
        <xdr:cNvPr id="1026" name="Picture 102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391775" y="115481100"/>
          <a:ext cx="3361905" cy="2142857"/>
        </a:xfrm>
        <a:prstGeom prst="rect">
          <a:avLst/>
        </a:prstGeom>
      </xdr:spPr>
    </xdr:pic>
    <xdr:clientData/>
  </xdr:twoCellAnchor>
  <xdr:twoCellAnchor editAs="oneCell">
    <xdr:from>
      <xdr:col>22</xdr:col>
      <xdr:colOff>552450</xdr:colOff>
      <xdr:row>604</xdr:row>
      <xdr:rowOff>19050</xdr:rowOff>
    </xdr:from>
    <xdr:to>
      <xdr:col>32</xdr:col>
      <xdr:colOff>589783</xdr:colOff>
      <xdr:row>619</xdr:row>
      <xdr:rowOff>75836</xdr:rowOff>
    </xdr:to>
    <xdr:pic>
      <xdr:nvPicPr>
        <xdr:cNvPr id="1033" name="Picture 1032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963650" y="115081050"/>
          <a:ext cx="6133333" cy="2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630</xdr:row>
      <xdr:rowOff>161925</xdr:rowOff>
    </xdr:from>
    <xdr:to>
      <xdr:col>13</xdr:col>
      <xdr:colOff>8642</xdr:colOff>
      <xdr:row>652</xdr:row>
      <xdr:rowOff>180449</xdr:rowOff>
    </xdr:to>
    <xdr:pic>
      <xdr:nvPicPr>
        <xdr:cNvPr id="1036" name="Picture 10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66775" y="120176925"/>
          <a:ext cx="7066667" cy="4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602</xdr:row>
      <xdr:rowOff>0</xdr:rowOff>
    </xdr:from>
    <xdr:to>
      <xdr:col>15</xdr:col>
      <xdr:colOff>8457</xdr:colOff>
      <xdr:row>627</xdr:row>
      <xdr:rowOff>180357</xdr:rowOff>
    </xdr:to>
    <xdr:pic>
      <xdr:nvPicPr>
        <xdr:cNvPr id="1038" name="Picture 10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114681000"/>
          <a:ext cx="8542857" cy="49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658</xdr:row>
      <xdr:rowOff>0</xdr:rowOff>
    </xdr:from>
    <xdr:to>
      <xdr:col>10</xdr:col>
      <xdr:colOff>370819</xdr:colOff>
      <xdr:row>687</xdr:row>
      <xdr:rowOff>94548</xdr:rowOff>
    </xdr:to>
    <xdr:pic>
      <xdr:nvPicPr>
        <xdr:cNvPr id="1039" name="Picture 10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19200" y="125349000"/>
          <a:ext cx="5247619" cy="56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693</xdr:row>
      <xdr:rowOff>0</xdr:rowOff>
    </xdr:from>
    <xdr:to>
      <xdr:col>9</xdr:col>
      <xdr:colOff>494629</xdr:colOff>
      <xdr:row>713</xdr:row>
      <xdr:rowOff>132857</xdr:rowOff>
    </xdr:to>
    <xdr:pic>
      <xdr:nvPicPr>
        <xdr:cNvPr id="1040" name="Picture 10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0" y="132016500"/>
          <a:ext cx="5371429" cy="39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698</xdr:row>
      <xdr:rowOff>104775</xdr:rowOff>
    </xdr:from>
    <xdr:to>
      <xdr:col>16</xdr:col>
      <xdr:colOff>523439</xdr:colOff>
      <xdr:row>708</xdr:row>
      <xdr:rowOff>66442</xdr:rowOff>
    </xdr:to>
    <xdr:pic>
      <xdr:nvPicPr>
        <xdr:cNvPr id="1041" name="Picture 10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791325" y="133073775"/>
          <a:ext cx="3485714" cy="18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717</xdr:row>
      <xdr:rowOff>0</xdr:rowOff>
    </xdr:from>
    <xdr:to>
      <xdr:col>12</xdr:col>
      <xdr:colOff>399186</xdr:colOff>
      <xdr:row>738</xdr:row>
      <xdr:rowOff>132833</xdr:rowOff>
    </xdr:to>
    <xdr:pic>
      <xdr:nvPicPr>
        <xdr:cNvPr id="1042" name="Picture 10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00100" y="136588500"/>
          <a:ext cx="6914286" cy="41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741</xdr:row>
      <xdr:rowOff>0</xdr:rowOff>
    </xdr:from>
    <xdr:to>
      <xdr:col>8</xdr:col>
      <xdr:colOff>151848</xdr:colOff>
      <xdr:row>770</xdr:row>
      <xdr:rowOff>8833</xdr:rowOff>
    </xdr:to>
    <xdr:pic>
      <xdr:nvPicPr>
        <xdr:cNvPr id="1043" name="Picture 10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09600" y="141160500"/>
          <a:ext cx="4419048" cy="55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772</xdr:row>
      <xdr:rowOff>38100</xdr:rowOff>
    </xdr:from>
    <xdr:to>
      <xdr:col>16</xdr:col>
      <xdr:colOff>266224</xdr:colOff>
      <xdr:row>801</xdr:row>
      <xdr:rowOff>142171</xdr:rowOff>
    </xdr:to>
    <xdr:pic>
      <xdr:nvPicPr>
        <xdr:cNvPr id="1044" name="Picture 10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210300" y="147104100"/>
          <a:ext cx="3809524" cy="5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772</xdr:row>
      <xdr:rowOff>123825</xdr:rowOff>
    </xdr:from>
    <xdr:to>
      <xdr:col>8</xdr:col>
      <xdr:colOff>142336</xdr:colOff>
      <xdr:row>801</xdr:row>
      <xdr:rowOff>180277</xdr:rowOff>
    </xdr:to>
    <xdr:pic>
      <xdr:nvPicPr>
        <xdr:cNvPr id="1045" name="Picture 10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04850" y="147189825"/>
          <a:ext cx="4314286" cy="55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806</xdr:row>
      <xdr:rowOff>28575</xdr:rowOff>
    </xdr:from>
    <xdr:to>
      <xdr:col>4</xdr:col>
      <xdr:colOff>342644</xdr:colOff>
      <xdr:row>831</xdr:row>
      <xdr:rowOff>94646</xdr:rowOff>
    </xdr:to>
    <xdr:pic>
      <xdr:nvPicPr>
        <xdr:cNvPr id="1046" name="Picture 10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33425" y="153571575"/>
          <a:ext cx="2047619" cy="482857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806</xdr:row>
      <xdr:rowOff>0</xdr:rowOff>
    </xdr:from>
    <xdr:to>
      <xdr:col>12</xdr:col>
      <xdr:colOff>409067</xdr:colOff>
      <xdr:row>828</xdr:row>
      <xdr:rowOff>132809</xdr:rowOff>
    </xdr:to>
    <xdr:pic>
      <xdr:nvPicPr>
        <xdr:cNvPr id="1047" name="Picture 10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657600" y="153543000"/>
          <a:ext cx="4066667" cy="432380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806</xdr:row>
      <xdr:rowOff>0</xdr:rowOff>
    </xdr:from>
    <xdr:to>
      <xdr:col>19</xdr:col>
      <xdr:colOff>485333</xdr:colOff>
      <xdr:row>834</xdr:row>
      <xdr:rowOff>66000</xdr:rowOff>
    </xdr:to>
    <xdr:pic>
      <xdr:nvPicPr>
        <xdr:cNvPr id="1048" name="Picture 10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534400" y="153543000"/>
          <a:ext cx="3533333" cy="54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837</xdr:row>
      <xdr:rowOff>142875</xdr:rowOff>
    </xdr:from>
    <xdr:to>
      <xdr:col>7</xdr:col>
      <xdr:colOff>161467</xdr:colOff>
      <xdr:row>867</xdr:row>
      <xdr:rowOff>27875</xdr:rowOff>
    </xdr:to>
    <xdr:pic>
      <xdr:nvPicPr>
        <xdr:cNvPr id="1049" name="Picture 10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62000" y="159591375"/>
          <a:ext cx="3666667" cy="56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838</xdr:row>
      <xdr:rowOff>0</xdr:rowOff>
    </xdr:from>
    <xdr:to>
      <xdr:col>22</xdr:col>
      <xdr:colOff>532343</xdr:colOff>
      <xdr:row>867</xdr:row>
      <xdr:rowOff>65976</xdr:rowOff>
    </xdr:to>
    <xdr:pic>
      <xdr:nvPicPr>
        <xdr:cNvPr id="1050" name="Picture 10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486400" y="159639000"/>
          <a:ext cx="8457143" cy="55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600075</xdr:colOff>
      <xdr:row>871</xdr:row>
      <xdr:rowOff>161925</xdr:rowOff>
    </xdr:from>
    <xdr:to>
      <xdr:col>4</xdr:col>
      <xdr:colOff>495085</xdr:colOff>
      <xdr:row>879</xdr:row>
      <xdr:rowOff>85544</xdr:rowOff>
    </xdr:to>
    <xdr:pic>
      <xdr:nvPicPr>
        <xdr:cNvPr id="1051" name="Picture 10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09675" y="166087425"/>
          <a:ext cx="1723810" cy="14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872</xdr:row>
      <xdr:rowOff>0</xdr:rowOff>
    </xdr:from>
    <xdr:to>
      <xdr:col>10</xdr:col>
      <xdr:colOff>399695</xdr:colOff>
      <xdr:row>880</xdr:row>
      <xdr:rowOff>190286</xdr:rowOff>
    </xdr:to>
    <xdr:pic>
      <xdr:nvPicPr>
        <xdr:cNvPr id="1052" name="Picture 10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657600" y="166116000"/>
          <a:ext cx="2838095" cy="171428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872</xdr:row>
      <xdr:rowOff>0</xdr:rowOff>
    </xdr:from>
    <xdr:to>
      <xdr:col>18</xdr:col>
      <xdr:colOff>209067</xdr:colOff>
      <xdr:row>881</xdr:row>
      <xdr:rowOff>47405</xdr:rowOff>
    </xdr:to>
    <xdr:pic>
      <xdr:nvPicPr>
        <xdr:cNvPr id="1053" name="Picture 10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315200" y="166116000"/>
          <a:ext cx="3866667" cy="1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314324</xdr:colOff>
      <xdr:row>903</xdr:row>
      <xdr:rowOff>93539</xdr:rowOff>
    </xdr:from>
    <xdr:to>
      <xdr:col>8</xdr:col>
      <xdr:colOff>533399</xdr:colOff>
      <xdr:row>915</xdr:row>
      <xdr:rowOff>85725</xdr:rowOff>
    </xdr:to>
    <xdr:pic>
      <xdr:nvPicPr>
        <xdr:cNvPr id="1054" name="Picture 10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23924" y="172115039"/>
          <a:ext cx="4486275" cy="2278186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917</xdr:row>
      <xdr:rowOff>171451</xdr:rowOff>
    </xdr:from>
    <xdr:to>
      <xdr:col>14</xdr:col>
      <xdr:colOff>518689</xdr:colOff>
      <xdr:row>941</xdr:row>
      <xdr:rowOff>95251</xdr:rowOff>
    </xdr:to>
    <xdr:pic>
      <xdr:nvPicPr>
        <xdr:cNvPr id="1055" name="Picture 10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33450" y="174859951"/>
          <a:ext cx="8119639" cy="4495800"/>
        </a:xfrm>
        <a:prstGeom prst="rect">
          <a:avLst/>
        </a:prstGeom>
      </xdr:spPr>
    </xdr:pic>
    <xdr:clientData/>
  </xdr:twoCellAnchor>
  <xdr:twoCellAnchor editAs="oneCell">
    <xdr:from>
      <xdr:col>12</xdr:col>
      <xdr:colOff>428625</xdr:colOff>
      <xdr:row>883</xdr:row>
      <xdr:rowOff>1</xdr:rowOff>
    </xdr:from>
    <xdr:to>
      <xdr:col>16</xdr:col>
      <xdr:colOff>344758</xdr:colOff>
      <xdr:row>903</xdr:row>
      <xdr:rowOff>171451</xdr:rowOff>
    </xdr:to>
    <xdr:pic>
      <xdr:nvPicPr>
        <xdr:cNvPr id="1056" name="Picture 10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743825" y="168211501"/>
          <a:ext cx="2354533" cy="398145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886</xdr:row>
      <xdr:rowOff>0</xdr:rowOff>
    </xdr:from>
    <xdr:to>
      <xdr:col>22</xdr:col>
      <xdr:colOff>504610</xdr:colOff>
      <xdr:row>894</xdr:row>
      <xdr:rowOff>76000</xdr:rowOff>
    </xdr:to>
    <xdr:pic>
      <xdr:nvPicPr>
        <xdr:cNvPr id="1057" name="Picture 10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192000" y="168783000"/>
          <a:ext cx="1723810" cy="16000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257175</xdr:colOff>
      <xdr:row>908</xdr:row>
      <xdr:rowOff>57150</xdr:rowOff>
    </xdr:from>
    <xdr:to>
      <xdr:col>23</xdr:col>
      <xdr:colOff>285365</xdr:colOff>
      <xdr:row>926</xdr:row>
      <xdr:rowOff>75769</xdr:rowOff>
    </xdr:to>
    <xdr:pic>
      <xdr:nvPicPr>
        <xdr:cNvPr id="1059" name="Picture 105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229975" y="173031150"/>
          <a:ext cx="3076190" cy="3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947</xdr:row>
      <xdr:rowOff>0</xdr:rowOff>
    </xdr:from>
    <xdr:to>
      <xdr:col>15</xdr:col>
      <xdr:colOff>141790</xdr:colOff>
      <xdr:row>976</xdr:row>
      <xdr:rowOff>123119</xdr:rowOff>
    </xdr:to>
    <xdr:pic>
      <xdr:nvPicPr>
        <xdr:cNvPr id="1058" name="Picture 10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09600" y="180403500"/>
          <a:ext cx="8676190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989</xdr:row>
      <xdr:rowOff>0</xdr:rowOff>
    </xdr:from>
    <xdr:to>
      <xdr:col>7</xdr:col>
      <xdr:colOff>532876</xdr:colOff>
      <xdr:row>1018</xdr:row>
      <xdr:rowOff>18357</xdr:rowOff>
    </xdr:to>
    <xdr:pic>
      <xdr:nvPicPr>
        <xdr:cNvPr id="1060" name="Picture 10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09600" y="188404500"/>
          <a:ext cx="4190476" cy="5542857"/>
        </a:xfrm>
        <a:prstGeom prst="rect">
          <a:avLst/>
        </a:prstGeom>
      </xdr:spPr>
    </xdr:pic>
    <xdr:clientData/>
  </xdr:twoCellAnchor>
  <xdr:twoCellAnchor>
    <xdr:from>
      <xdr:col>1</xdr:col>
      <xdr:colOff>419099</xdr:colOff>
      <xdr:row>1003</xdr:row>
      <xdr:rowOff>66674</xdr:rowOff>
    </xdr:from>
    <xdr:to>
      <xdr:col>7</xdr:col>
      <xdr:colOff>504825</xdr:colOff>
      <xdr:row>1004</xdr:row>
      <xdr:rowOff>57149</xdr:rowOff>
    </xdr:to>
    <xdr:sp macro="" textlink="">
      <xdr:nvSpPr>
        <xdr:cNvPr id="1061" name="Rectangle 1060"/>
        <xdr:cNvSpPr/>
      </xdr:nvSpPr>
      <xdr:spPr>
        <a:xfrm>
          <a:off x="1028699" y="191138174"/>
          <a:ext cx="3743326" cy="18097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5</xdr:col>
      <xdr:colOff>200025</xdr:colOff>
      <xdr:row>988</xdr:row>
      <xdr:rowOff>57150</xdr:rowOff>
    </xdr:from>
    <xdr:to>
      <xdr:col>6</xdr:col>
      <xdr:colOff>390525</xdr:colOff>
      <xdr:row>993</xdr:row>
      <xdr:rowOff>171450</xdr:rowOff>
    </xdr:to>
    <xdr:cxnSp macro="">
      <xdr:nvCxnSpPr>
        <xdr:cNvPr id="1063" name="Straight Arrow Connector 1062"/>
        <xdr:cNvCxnSpPr/>
      </xdr:nvCxnSpPr>
      <xdr:spPr>
        <a:xfrm flipH="1">
          <a:off x="3248025" y="188271150"/>
          <a:ext cx="800100" cy="106680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581025</xdr:colOff>
      <xdr:row>989</xdr:row>
      <xdr:rowOff>9525</xdr:rowOff>
    </xdr:from>
    <xdr:to>
      <xdr:col>17</xdr:col>
      <xdr:colOff>570968</xdr:colOff>
      <xdr:row>1018</xdr:row>
      <xdr:rowOff>104073</xdr:rowOff>
    </xdr:to>
    <xdr:pic>
      <xdr:nvPicPr>
        <xdr:cNvPr id="1064" name="Picture 1063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677025" y="188414025"/>
          <a:ext cx="4257143" cy="561904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989</xdr:row>
      <xdr:rowOff>0</xdr:rowOff>
    </xdr:from>
    <xdr:to>
      <xdr:col>27</xdr:col>
      <xdr:colOff>142324</xdr:colOff>
      <xdr:row>1018</xdr:row>
      <xdr:rowOff>94548</xdr:rowOff>
    </xdr:to>
    <xdr:pic>
      <xdr:nvPicPr>
        <xdr:cNvPr id="1065" name="Picture 1064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2192000" y="188404500"/>
          <a:ext cx="4409524" cy="56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1024</xdr:row>
      <xdr:rowOff>0</xdr:rowOff>
    </xdr:from>
    <xdr:to>
      <xdr:col>18</xdr:col>
      <xdr:colOff>151162</xdr:colOff>
      <xdr:row>1053</xdr:row>
      <xdr:rowOff>65976</xdr:rowOff>
    </xdr:to>
    <xdr:pic>
      <xdr:nvPicPr>
        <xdr:cNvPr id="1066" name="Picture 1065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19200" y="195072000"/>
          <a:ext cx="9904762" cy="55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1057</xdr:row>
      <xdr:rowOff>0</xdr:rowOff>
    </xdr:from>
    <xdr:to>
      <xdr:col>24</xdr:col>
      <xdr:colOff>255467</xdr:colOff>
      <xdr:row>1077</xdr:row>
      <xdr:rowOff>161429</xdr:rowOff>
    </xdr:to>
    <xdr:pic>
      <xdr:nvPicPr>
        <xdr:cNvPr id="1067" name="Picture 1066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19200" y="201358500"/>
          <a:ext cx="13666667" cy="39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1083</xdr:row>
      <xdr:rowOff>0</xdr:rowOff>
    </xdr:from>
    <xdr:to>
      <xdr:col>8</xdr:col>
      <xdr:colOff>170971</xdr:colOff>
      <xdr:row>1095</xdr:row>
      <xdr:rowOff>114000</xdr:rowOff>
    </xdr:to>
    <xdr:pic>
      <xdr:nvPicPr>
        <xdr:cNvPr id="1068" name="Picture 1067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19200" y="206311500"/>
          <a:ext cx="3828571" cy="240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1083</xdr:row>
      <xdr:rowOff>0</xdr:rowOff>
    </xdr:from>
    <xdr:to>
      <xdr:col>14</xdr:col>
      <xdr:colOff>218743</xdr:colOff>
      <xdr:row>1090</xdr:row>
      <xdr:rowOff>76024</xdr:rowOff>
    </xdr:to>
    <xdr:pic>
      <xdr:nvPicPr>
        <xdr:cNvPr id="1069" name="Picture 1068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00" y="206311500"/>
          <a:ext cx="2657143" cy="140952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1083</xdr:row>
      <xdr:rowOff>0</xdr:rowOff>
    </xdr:from>
    <xdr:to>
      <xdr:col>24</xdr:col>
      <xdr:colOff>27886</xdr:colOff>
      <xdr:row>1102</xdr:row>
      <xdr:rowOff>85262</xdr:rowOff>
    </xdr:to>
    <xdr:pic>
      <xdr:nvPicPr>
        <xdr:cNvPr id="1070" name="Picture 1069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144000" y="206311500"/>
          <a:ext cx="5514286" cy="3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1109</xdr:row>
      <xdr:rowOff>0</xdr:rowOff>
    </xdr:from>
    <xdr:to>
      <xdr:col>7</xdr:col>
      <xdr:colOff>571036</xdr:colOff>
      <xdr:row>1118</xdr:row>
      <xdr:rowOff>114071</xdr:rowOff>
    </xdr:to>
    <xdr:pic>
      <xdr:nvPicPr>
        <xdr:cNvPr id="1071" name="Picture 1070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23950" y="211264500"/>
          <a:ext cx="3714286" cy="1828571"/>
        </a:xfrm>
        <a:prstGeom prst="rect">
          <a:avLst/>
        </a:prstGeom>
      </xdr:spPr>
    </xdr:pic>
    <xdr:clientData/>
  </xdr:twoCellAnchor>
  <xdr:twoCellAnchor editAs="oneCell">
    <xdr:from>
      <xdr:col>11</xdr:col>
      <xdr:colOff>419101</xdr:colOff>
      <xdr:row>1104</xdr:row>
      <xdr:rowOff>19050</xdr:rowOff>
    </xdr:from>
    <xdr:to>
      <xdr:col>21</xdr:col>
      <xdr:colOff>590551</xdr:colOff>
      <xdr:row>1120</xdr:row>
      <xdr:rowOff>126202</xdr:rowOff>
    </xdr:to>
    <xdr:pic>
      <xdr:nvPicPr>
        <xdr:cNvPr id="1072" name="Picture 1071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124701" y="210331050"/>
          <a:ext cx="6267450" cy="3155152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533400</xdr:colOff>
      <xdr:row>1124</xdr:row>
      <xdr:rowOff>47625</xdr:rowOff>
    </xdr:from>
    <xdr:to>
      <xdr:col>8</xdr:col>
      <xdr:colOff>180486</xdr:colOff>
      <xdr:row>1135</xdr:row>
      <xdr:rowOff>180696</xdr:rowOff>
    </xdr:to>
    <xdr:pic>
      <xdr:nvPicPr>
        <xdr:cNvPr id="1073" name="Picture 1072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143000" y="214169625"/>
          <a:ext cx="3914286" cy="22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1144</xdr:row>
      <xdr:rowOff>0</xdr:rowOff>
    </xdr:from>
    <xdr:to>
      <xdr:col>9</xdr:col>
      <xdr:colOff>580419</xdr:colOff>
      <xdr:row>1159</xdr:row>
      <xdr:rowOff>37738</xdr:rowOff>
    </xdr:to>
    <xdr:pic>
      <xdr:nvPicPr>
        <xdr:cNvPr id="1074" name="Picture 1073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19200" y="217932000"/>
          <a:ext cx="4847619" cy="289523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1143</xdr:row>
      <xdr:rowOff>1</xdr:rowOff>
    </xdr:from>
    <xdr:to>
      <xdr:col>20</xdr:col>
      <xdr:colOff>466725</xdr:colOff>
      <xdr:row>1159</xdr:row>
      <xdr:rowOff>132551</xdr:rowOff>
    </xdr:to>
    <xdr:pic>
      <xdr:nvPicPr>
        <xdr:cNvPr id="1075" name="Picture 1074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705600" y="217741501"/>
          <a:ext cx="5953125" cy="318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1164</xdr:row>
      <xdr:rowOff>0</xdr:rowOff>
    </xdr:from>
    <xdr:to>
      <xdr:col>12</xdr:col>
      <xdr:colOff>408762</xdr:colOff>
      <xdr:row>1182</xdr:row>
      <xdr:rowOff>18619</xdr:rowOff>
    </xdr:to>
    <xdr:pic>
      <xdr:nvPicPr>
        <xdr:cNvPr id="1076" name="Picture 1075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19200" y="221742000"/>
          <a:ext cx="6504762" cy="3447619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1167</xdr:row>
      <xdr:rowOff>19050</xdr:rowOff>
    </xdr:from>
    <xdr:to>
      <xdr:col>22</xdr:col>
      <xdr:colOff>313762</xdr:colOff>
      <xdr:row>1181</xdr:row>
      <xdr:rowOff>66336</xdr:rowOff>
    </xdr:to>
    <xdr:pic>
      <xdr:nvPicPr>
        <xdr:cNvPr id="1077" name="Picture 1076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220200" y="222332550"/>
          <a:ext cx="4504762" cy="27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1186</xdr:row>
      <xdr:rowOff>0</xdr:rowOff>
    </xdr:from>
    <xdr:to>
      <xdr:col>9</xdr:col>
      <xdr:colOff>399405</xdr:colOff>
      <xdr:row>1198</xdr:row>
      <xdr:rowOff>47333</xdr:rowOff>
    </xdr:to>
    <xdr:pic>
      <xdr:nvPicPr>
        <xdr:cNvPr id="1078" name="Picture 1077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723900" y="225933000"/>
          <a:ext cx="516190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381000</xdr:colOff>
      <xdr:row>1185</xdr:row>
      <xdr:rowOff>161925</xdr:rowOff>
    </xdr:from>
    <xdr:to>
      <xdr:col>17</xdr:col>
      <xdr:colOff>389990</xdr:colOff>
      <xdr:row>1198</xdr:row>
      <xdr:rowOff>152092</xdr:rowOff>
    </xdr:to>
    <xdr:pic>
      <xdr:nvPicPr>
        <xdr:cNvPr id="1079" name="Picture 1078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477000" y="225904425"/>
          <a:ext cx="4276190" cy="2466667"/>
        </a:xfrm>
        <a:prstGeom prst="rect">
          <a:avLst/>
        </a:prstGeom>
      </xdr:spPr>
    </xdr:pic>
    <xdr:clientData/>
  </xdr:twoCellAnchor>
  <xdr:twoCellAnchor editAs="oneCell">
    <xdr:from>
      <xdr:col>18</xdr:col>
      <xdr:colOff>276225</xdr:colOff>
      <xdr:row>1186</xdr:row>
      <xdr:rowOff>19050</xdr:rowOff>
    </xdr:from>
    <xdr:to>
      <xdr:col>27</xdr:col>
      <xdr:colOff>570777</xdr:colOff>
      <xdr:row>1197</xdr:row>
      <xdr:rowOff>180693</xdr:rowOff>
    </xdr:to>
    <xdr:pic>
      <xdr:nvPicPr>
        <xdr:cNvPr id="1080" name="Picture 1079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249025" y="225952050"/>
          <a:ext cx="5780952" cy="2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1208</xdr:row>
      <xdr:rowOff>0</xdr:rowOff>
    </xdr:from>
    <xdr:to>
      <xdr:col>26</xdr:col>
      <xdr:colOff>455238</xdr:colOff>
      <xdr:row>1228</xdr:row>
      <xdr:rowOff>161429</xdr:rowOff>
    </xdr:to>
    <xdr:pic>
      <xdr:nvPicPr>
        <xdr:cNvPr id="1081" name="Picture 1080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09600" y="230124000"/>
          <a:ext cx="15695238" cy="39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1235</xdr:row>
      <xdr:rowOff>0</xdr:rowOff>
    </xdr:from>
    <xdr:to>
      <xdr:col>11</xdr:col>
      <xdr:colOff>8762</xdr:colOff>
      <xdr:row>1259</xdr:row>
      <xdr:rowOff>37524</xdr:rowOff>
    </xdr:to>
    <xdr:pic>
      <xdr:nvPicPr>
        <xdr:cNvPr id="1082" name="Picture 1081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09600" y="235267500"/>
          <a:ext cx="6104762" cy="4609524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190500</xdr:colOff>
      <xdr:row>1234</xdr:row>
      <xdr:rowOff>85725</xdr:rowOff>
    </xdr:from>
    <xdr:to>
      <xdr:col>38</xdr:col>
      <xdr:colOff>322919</xdr:colOff>
      <xdr:row>1263</xdr:row>
      <xdr:rowOff>189796</xdr:rowOff>
    </xdr:to>
    <xdr:pic>
      <xdr:nvPicPr>
        <xdr:cNvPr id="1083" name="Picture 1082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6040100" y="235162725"/>
          <a:ext cx="7447619" cy="5628571"/>
        </a:xfrm>
        <a:prstGeom prst="rect">
          <a:avLst/>
        </a:prstGeom>
      </xdr:spPr>
    </xdr:pic>
    <xdr:clientData/>
  </xdr:twoCellAnchor>
  <xdr:twoCellAnchor editAs="oneCell">
    <xdr:from>
      <xdr:col>11</xdr:col>
      <xdr:colOff>492780</xdr:colOff>
      <xdr:row>1238</xdr:row>
      <xdr:rowOff>57150</xdr:rowOff>
    </xdr:from>
    <xdr:to>
      <xdr:col>25</xdr:col>
      <xdr:colOff>208237</xdr:colOff>
      <xdr:row>1261</xdr:row>
      <xdr:rowOff>47625</xdr:rowOff>
    </xdr:to>
    <xdr:pic>
      <xdr:nvPicPr>
        <xdr:cNvPr id="1084" name="Picture 1083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7198380" y="235896150"/>
          <a:ext cx="8249857" cy="4371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1266</xdr:row>
      <xdr:rowOff>0</xdr:rowOff>
    </xdr:from>
    <xdr:to>
      <xdr:col>13</xdr:col>
      <xdr:colOff>113371</xdr:colOff>
      <xdr:row>1295</xdr:row>
      <xdr:rowOff>27881</xdr:rowOff>
    </xdr:to>
    <xdr:pic>
      <xdr:nvPicPr>
        <xdr:cNvPr id="1085" name="Picture 1084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09600" y="241173000"/>
          <a:ext cx="7428571" cy="555238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1266</xdr:row>
      <xdr:rowOff>0</xdr:rowOff>
    </xdr:from>
    <xdr:to>
      <xdr:col>31</xdr:col>
      <xdr:colOff>103543</xdr:colOff>
      <xdr:row>1295</xdr:row>
      <xdr:rowOff>75500</xdr:rowOff>
    </xdr:to>
    <xdr:pic>
      <xdr:nvPicPr>
        <xdr:cNvPr id="1086" name="Picture 1085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144000" y="241173000"/>
          <a:ext cx="9857143" cy="5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1300</xdr:row>
      <xdr:rowOff>1</xdr:rowOff>
    </xdr:from>
    <xdr:to>
      <xdr:col>15</xdr:col>
      <xdr:colOff>333375</xdr:colOff>
      <xdr:row>1326</xdr:row>
      <xdr:rowOff>94811</xdr:rowOff>
    </xdr:to>
    <xdr:pic>
      <xdr:nvPicPr>
        <xdr:cNvPr id="1087" name="Picture 1086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09600" y="247650001"/>
          <a:ext cx="8867775" cy="50478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1331</xdr:row>
      <xdr:rowOff>0</xdr:rowOff>
    </xdr:from>
    <xdr:to>
      <xdr:col>26</xdr:col>
      <xdr:colOff>379047</xdr:colOff>
      <xdr:row>1349</xdr:row>
      <xdr:rowOff>132905</xdr:rowOff>
    </xdr:to>
    <xdr:pic>
      <xdr:nvPicPr>
        <xdr:cNvPr id="1088" name="Picture 1087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09600" y="253555500"/>
          <a:ext cx="15619047" cy="3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1355</xdr:row>
      <xdr:rowOff>0</xdr:rowOff>
    </xdr:from>
    <xdr:to>
      <xdr:col>25</xdr:col>
      <xdr:colOff>93409</xdr:colOff>
      <xdr:row>1377</xdr:row>
      <xdr:rowOff>85190</xdr:rowOff>
    </xdr:to>
    <xdr:pic>
      <xdr:nvPicPr>
        <xdr:cNvPr id="1089" name="Picture 1088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09600" y="258127500"/>
          <a:ext cx="14723809" cy="4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1383</xdr:row>
      <xdr:rowOff>0</xdr:rowOff>
    </xdr:from>
    <xdr:to>
      <xdr:col>8</xdr:col>
      <xdr:colOff>418514</xdr:colOff>
      <xdr:row>1406</xdr:row>
      <xdr:rowOff>189929</xdr:rowOff>
    </xdr:to>
    <xdr:pic>
      <xdr:nvPicPr>
        <xdr:cNvPr id="1062" name="Picture 1061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09600" y="263461500"/>
          <a:ext cx="4685714" cy="45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1410</xdr:row>
      <xdr:rowOff>0</xdr:rowOff>
    </xdr:from>
    <xdr:to>
      <xdr:col>24</xdr:col>
      <xdr:colOff>141105</xdr:colOff>
      <xdr:row>1439</xdr:row>
      <xdr:rowOff>113595</xdr:rowOff>
    </xdr:to>
    <xdr:pic>
      <xdr:nvPicPr>
        <xdr:cNvPr id="1090" name="Picture 1089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09600" y="268605000"/>
          <a:ext cx="14161905" cy="5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1443</xdr:row>
      <xdr:rowOff>0</xdr:rowOff>
    </xdr:from>
    <xdr:to>
      <xdr:col>9</xdr:col>
      <xdr:colOff>132724</xdr:colOff>
      <xdr:row>1464</xdr:row>
      <xdr:rowOff>132833</xdr:rowOff>
    </xdr:to>
    <xdr:pic>
      <xdr:nvPicPr>
        <xdr:cNvPr id="1091" name="Picture 1090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09600" y="274891500"/>
          <a:ext cx="5009524" cy="41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1471</xdr:row>
      <xdr:rowOff>0</xdr:rowOff>
    </xdr:from>
    <xdr:to>
      <xdr:col>20</xdr:col>
      <xdr:colOff>284267</xdr:colOff>
      <xdr:row>1490</xdr:row>
      <xdr:rowOff>75738</xdr:rowOff>
    </xdr:to>
    <xdr:pic>
      <xdr:nvPicPr>
        <xdr:cNvPr id="1092" name="Picture 1091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09600" y="280225500"/>
          <a:ext cx="11866667" cy="3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1494</xdr:row>
      <xdr:rowOff>1</xdr:rowOff>
    </xdr:from>
    <xdr:to>
      <xdr:col>19</xdr:col>
      <xdr:colOff>609233</xdr:colOff>
      <xdr:row>1515</xdr:row>
      <xdr:rowOff>133351</xdr:rowOff>
    </xdr:to>
    <xdr:pic>
      <xdr:nvPicPr>
        <xdr:cNvPr id="1093" name="Picture 1092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09600" y="284607001"/>
          <a:ext cx="11582033" cy="41338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1519</xdr:row>
      <xdr:rowOff>0</xdr:rowOff>
    </xdr:from>
    <xdr:to>
      <xdr:col>10</xdr:col>
      <xdr:colOff>57151</xdr:colOff>
      <xdr:row>1541</xdr:row>
      <xdr:rowOff>31211</xdr:rowOff>
    </xdr:to>
    <xdr:pic>
      <xdr:nvPicPr>
        <xdr:cNvPr id="1094" name="Picture 1093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09601" y="289369500"/>
          <a:ext cx="5543550" cy="42222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1519</xdr:row>
      <xdr:rowOff>0</xdr:rowOff>
    </xdr:from>
    <xdr:to>
      <xdr:col>16</xdr:col>
      <xdr:colOff>571048</xdr:colOff>
      <xdr:row>1533</xdr:row>
      <xdr:rowOff>75857</xdr:rowOff>
    </xdr:to>
    <xdr:pic>
      <xdr:nvPicPr>
        <xdr:cNvPr id="1095" name="Picture 1094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705600" y="289369500"/>
          <a:ext cx="3619048" cy="27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1519</xdr:row>
      <xdr:rowOff>0</xdr:rowOff>
    </xdr:from>
    <xdr:to>
      <xdr:col>25</xdr:col>
      <xdr:colOff>313752</xdr:colOff>
      <xdr:row>1527</xdr:row>
      <xdr:rowOff>123619</xdr:rowOff>
    </xdr:to>
    <xdr:pic>
      <xdr:nvPicPr>
        <xdr:cNvPr id="1096" name="Picture 1095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0972800" y="289369500"/>
          <a:ext cx="4580952" cy="16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1546</xdr:row>
      <xdr:rowOff>0</xdr:rowOff>
    </xdr:from>
    <xdr:to>
      <xdr:col>9</xdr:col>
      <xdr:colOff>437562</xdr:colOff>
      <xdr:row>1560</xdr:row>
      <xdr:rowOff>190143</xdr:rowOff>
    </xdr:to>
    <xdr:pic>
      <xdr:nvPicPr>
        <xdr:cNvPr id="1097" name="Picture 1096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19200" y="294513000"/>
          <a:ext cx="4704762" cy="2857143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1544</xdr:row>
      <xdr:rowOff>0</xdr:rowOff>
    </xdr:from>
    <xdr:to>
      <xdr:col>18</xdr:col>
      <xdr:colOff>514351</xdr:colOff>
      <xdr:row>1561</xdr:row>
      <xdr:rowOff>67891</xdr:rowOff>
    </xdr:to>
    <xdr:pic>
      <xdr:nvPicPr>
        <xdr:cNvPr id="1098" name="Picture 1097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705601" y="294132000"/>
          <a:ext cx="4781550" cy="33063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1579</xdr:row>
      <xdr:rowOff>0</xdr:rowOff>
    </xdr:from>
    <xdr:to>
      <xdr:col>7</xdr:col>
      <xdr:colOff>132952</xdr:colOff>
      <xdr:row>1587</xdr:row>
      <xdr:rowOff>47429</xdr:rowOff>
    </xdr:to>
    <xdr:pic>
      <xdr:nvPicPr>
        <xdr:cNvPr id="1099" name="Picture 1098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19200" y="300799500"/>
          <a:ext cx="3180952" cy="15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1591</xdr:row>
      <xdr:rowOff>0</xdr:rowOff>
    </xdr:from>
    <xdr:to>
      <xdr:col>28</xdr:col>
      <xdr:colOff>102781</xdr:colOff>
      <xdr:row>1613</xdr:row>
      <xdr:rowOff>9000</xdr:rowOff>
    </xdr:to>
    <xdr:pic>
      <xdr:nvPicPr>
        <xdr:cNvPr id="1100" name="Picture 1099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219200" y="303085500"/>
          <a:ext cx="15952381" cy="42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1617</xdr:row>
      <xdr:rowOff>0</xdr:rowOff>
    </xdr:from>
    <xdr:to>
      <xdr:col>17</xdr:col>
      <xdr:colOff>27428</xdr:colOff>
      <xdr:row>1646</xdr:row>
      <xdr:rowOff>85024</xdr:rowOff>
    </xdr:to>
    <xdr:pic>
      <xdr:nvPicPr>
        <xdr:cNvPr id="1101" name="Picture 1100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219200" y="308038500"/>
          <a:ext cx="9171428" cy="560952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1617</xdr:row>
      <xdr:rowOff>0</xdr:rowOff>
    </xdr:from>
    <xdr:to>
      <xdr:col>30</xdr:col>
      <xdr:colOff>380038</xdr:colOff>
      <xdr:row>1646</xdr:row>
      <xdr:rowOff>132643</xdr:rowOff>
    </xdr:to>
    <xdr:pic>
      <xdr:nvPicPr>
        <xdr:cNvPr id="1102" name="Picture 1101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0972800" y="308038500"/>
          <a:ext cx="7695238" cy="56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1650</xdr:row>
      <xdr:rowOff>0</xdr:rowOff>
    </xdr:from>
    <xdr:to>
      <xdr:col>14</xdr:col>
      <xdr:colOff>360990</xdr:colOff>
      <xdr:row>1679</xdr:row>
      <xdr:rowOff>94548</xdr:rowOff>
    </xdr:to>
    <xdr:pic>
      <xdr:nvPicPr>
        <xdr:cNvPr id="1103" name="Picture 1102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219200" y="314325000"/>
          <a:ext cx="7676190" cy="56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1683</xdr:row>
      <xdr:rowOff>0</xdr:rowOff>
    </xdr:from>
    <xdr:to>
      <xdr:col>10</xdr:col>
      <xdr:colOff>113676</xdr:colOff>
      <xdr:row>1706</xdr:row>
      <xdr:rowOff>8976</xdr:rowOff>
    </xdr:to>
    <xdr:pic>
      <xdr:nvPicPr>
        <xdr:cNvPr id="1104" name="Picture 1103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219200" y="320611500"/>
          <a:ext cx="4990476" cy="43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1710</xdr:row>
      <xdr:rowOff>0</xdr:rowOff>
    </xdr:from>
    <xdr:to>
      <xdr:col>11</xdr:col>
      <xdr:colOff>294552</xdr:colOff>
      <xdr:row>1731</xdr:row>
      <xdr:rowOff>170929</xdr:rowOff>
    </xdr:to>
    <xdr:pic>
      <xdr:nvPicPr>
        <xdr:cNvPr id="1105" name="Picture 1104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219200" y="325755000"/>
          <a:ext cx="5780952" cy="41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1735</xdr:row>
      <xdr:rowOff>0</xdr:rowOff>
    </xdr:from>
    <xdr:to>
      <xdr:col>24</xdr:col>
      <xdr:colOff>331657</xdr:colOff>
      <xdr:row>1755</xdr:row>
      <xdr:rowOff>113809</xdr:rowOff>
    </xdr:to>
    <xdr:pic>
      <xdr:nvPicPr>
        <xdr:cNvPr id="1106" name="Picture 1105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19200" y="330517500"/>
          <a:ext cx="13742857" cy="392380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1759</xdr:row>
      <xdr:rowOff>0</xdr:rowOff>
    </xdr:from>
    <xdr:to>
      <xdr:col>23</xdr:col>
      <xdr:colOff>236495</xdr:colOff>
      <xdr:row>1779</xdr:row>
      <xdr:rowOff>47143</xdr:rowOff>
    </xdr:to>
    <xdr:pic>
      <xdr:nvPicPr>
        <xdr:cNvPr id="1107" name="Picture 1106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19200" y="335089500"/>
          <a:ext cx="13038095" cy="38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1784</xdr:row>
      <xdr:rowOff>0</xdr:rowOff>
    </xdr:from>
    <xdr:to>
      <xdr:col>25</xdr:col>
      <xdr:colOff>207771</xdr:colOff>
      <xdr:row>1813</xdr:row>
      <xdr:rowOff>123119</xdr:rowOff>
    </xdr:to>
    <xdr:pic>
      <xdr:nvPicPr>
        <xdr:cNvPr id="1108" name="Picture 1107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219200" y="339852000"/>
          <a:ext cx="14228571" cy="56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1818</xdr:row>
      <xdr:rowOff>0</xdr:rowOff>
    </xdr:from>
    <xdr:to>
      <xdr:col>23</xdr:col>
      <xdr:colOff>417447</xdr:colOff>
      <xdr:row>1839</xdr:row>
      <xdr:rowOff>170929</xdr:rowOff>
    </xdr:to>
    <xdr:pic>
      <xdr:nvPicPr>
        <xdr:cNvPr id="1109" name="Picture 1108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219200" y="346329000"/>
          <a:ext cx="13219047" cy="41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1844</xdr:row>
      <xdr:rowOff>0</xdr:rowOff>
    </xdr:from>
    <xdr:to>
      <xdr:col>23</xdr:col>
      <xdr:colOff>426971</xdr:colOff>
      <xdr:row>1865</xdr:row>
      <xdr:rowOff>56643</xdr:rowOff>
    </xdr:to>
    <xdr:pic>
      <xdr:nvPicPr>
        <xdr:cNvPr id="1110" name="Picture 1109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219200" y="351282000"/>
          <a:ext cx="13228571" cy="4057143"/>
        </a:xfrm>
        <a:prstGeom prst="rect">
          <a:avLst/>
        </a:prstGeom>
      </xdr:spPr>
    </xdr:pic>
    <xdr:clientData/>
  </xdr:twoCellAnchor>
  <xdr:twoCellAnchor editAs="oneCell">
    <xdr:from>
      <xdr:col>17</xdr:col>
      <xdr:colOff>504825</xdr:colOff>
      <xdr:row>927</xdr:row>
      <xdr:rowOff>28575</xdr:rowOff>
    </xdr:from>
    <xdr:to>
      <xdr:col>27</xdr:col>
      <xdr:colOff>485015</xdr:colOff>
      <xdr:row>952</xdr:row>
      <xdr:rowOff>113694</xdr:rowOff>
    </xdr:to>
    <xdr:pic>
      <xdr:nvPicPr>
        <xdr:cNvPr id="1111" name="Picture 1110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0868025" y="176622075"/>
          <a:ext cx="6076190" cy="4847619"/>
        </a:xfrm>
        <a:prstGeom prst="rect">
          <a:avLst/>
        </a:prstGeom>
      </xdr:spPr>
    </xdr:pic>
    <xdr:clientData/>
  </xdr:twoCellAnchor>
  <xdr:twoCellAnchor>
    <xdr:from>
      <xdr:col>17</xdr:col>
      <xdr:colOff>600074</xdr:colOff>
      <xdr:row>936</xdr:row>
      <xdr:rowOff>38100</xdr:rowOff>
    </xdr:from>
    <xdr:to>
      <xdr:col>19</xdr:col>
      <xdr:colOff>247649</xdr:colOff>
      <xdr:row>937</xdr:row>
      <xdr:rowOff>19050</xdr:rowOff>
    </xdr:to>
    <xdr:sp macro="" textlink="">
      <xdr:nvSpPr>
        <xdr:cNvPr id="1112" name="Rectangle 1111"/>
        <xdr:cNvSpPr/>
      </xdr:nvSpPr>
      <xdr:spPr>
        <a:xfrm>
          <a:off x="10963274" y="178346100"/>
          <a:ext cx="866775" cy="17145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17</xdr:col>
      <xdr:colOff>581025</xdr:colOff>
      <xdr:row>944</xdr:row>
      <xdr:rowOff>76200</xdr:rowOff>
    </xdr:from>
    <xdr:to>
      <xdr:col>19</xdr:col>
      <xdr:colOff>190500</xdr:colOff>
      <xdr:row>945</xdr:row>
      <xdr:rowOff>28575</xdr:rowOff>
    </xdr:to>
    <xdr:sp macro="" textlink="">
      <xdr:nvSpPr>
        <xdr:cNvPr id="1113" name="Rectangle 1112"/>
        <xdr:cNvSpPr/>
      </xdr:nvSpPr>
      <xdr:spPr>
        <a:xfrm>
          <a:off x="10944225" y="179908200"/>
          <a:ext cx="828675" cy="14287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18</xdr:col>
      <xdr:colOff>190500</xdr:colOff>
      <xdr:row>920</xdr:row>
      <xdr:rowOff>123825</xdr:rowOff>
    </xdr:from>
    <xdr:to>
      <xdr:col>20</xdr:col>
      <xdr:colOff>352425</xdr:colOff>
      <xdr:row>922</xdr:row>
      <xdr:rowOff>28575</xdr:rowOff>
    </xdr:to>
    <xdr:sp macro="" textlink="">
      <xdr:nvSpPr>
        <xdr:cNvPr id="1114" name="Rectangle 1113"/>
        <xdr:cNvSpPr/>
      </xdr:nvSpPr>
      <xdr:spPr>
        <a:xfrm>
          <a:off x="11163300" y="175383825"/>
          <a:ext cx="1381125" cy="28575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24</xdr:col>
      <xdr:colOff>0</xdr:colOff>
      <xdr:row>944</xdr:row>
      <xdr:rowOff>66675</xdr:rowOff>
    </xdr:from>
    <xdr:to>
      <xdr:col>24</xdr:col>
      <xdr:colOff>561975</xdr:colOff>
      <xdr:row>945</xdr:row>
      <xdr:rowOff>38100</xdr:rowOff>
    </xdr:to>
    <xdr:sp macro="" textlink="">
      <xdr:nvSpPr>
        <xdr:cNvPr id="1115" name="Rectangle 1114"/>
        <xdr:cNvSpPr/>
      </xdr:nvSpPr>
      <xdr:spPr>
        <a:xfrm>
          <a:off x="14630400" y="179898675"/>
          <a:ext cx="561975" cy="16192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21</xdr:col>
      <xdr:colOff>209550</xdr:colOff>
      <xdr:row>917</xdr:row>
      <xdr:rowOff>152400</xdr:rowOff>
    </xdr:from>
    <xdr:to>
      <xdr:col>23</xdr:col>
      <xdr:colOff>523875</xdr:colOff>
      <xdr:row>918</xdr:row>
      <xdr:rowOff>180975</xdr:rowOff>
    </xdr:to>
    <xdr:sp macro="" textlink="">
      <xdr:nvSpPr>
        <xdr:cNvPr id="1116" name="Rectangle 1115"/>
        <xdr:cNvSpPr/>
      </xdr:nvSpPr>
      <xdr:spPr>
        <a:xfrm>
          <a:off x="13011150" y="174840900"/>
          <a:ext cx="1533525" cy="21907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21</xdr:col>
      <xdr:colOff>200025</xdr:colOff>
      <xdr:row>923</xdr:row>
      <xdr:rowOff>133350</xdr:rowOff>
    </xdr:from>
    <xdr:to>
      <xdr:col>23</xdr:col>
      <xdr:colOff>428625</xdr:colOff>
      <xdr:row>924</xdr:row>
      <xdr:rowOff>171450</xdr:rowOff>
    </xdr:to>
    <xdr:sp macro="" textlink="">
      <xdr:nvSpPr>
        <xdr:cNvPr id="1117" name="Rectangle 1116"/>
        <xdr:cNvSpPr/>
      </xdr:nvSpPr>
      <xdr:spPr>
        <a:xfrm>
          <a:off x="13001625" y="175964850"/>
          <a:ext cx="1447800" cy="22860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21</xdr:col>
      <xdr:colOff>200026</xdr:colOff>
      <xdr:row>913</xdr:row>
      <xdr:rowOff>104775</xdr:rowOff>
    </xdr:from>
    <xdr:to>
      <xdr:col>23</xdr:col>
      <xdr:colOff>561976</xdr:colOff>
      <xdr:row>915</xdr:row>
      <xdr:rowOff>9525</xdr:rowOff>
    </xdr:to>
    <xdr:sp macro="" textlink="">
      <xdr:nvSpPr>
        <xdr:cNvPr id="1118" name="Rectangle 1117"/>
        <xdr:cNvSpPr/>
      </xdr:nvSpPr>
      <xdr:spPr>
        <a:xfrm>
          <a:off x="13001626" y="174031275"/>
          <a:ext cx="1581150" cy="28575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21</xdr:col>
      <xdr:colOff>228600</xdr:colOff>
      <xdr:row>919</xdr:row>
      <xdr:rowOff>171450</xdr:rowOff>
    </xdr:from>
    <xdr:to>
      <xdr:col>23</xdr:col>
      <xdr:colOff>523875</xdr:colOff>
      <xdr:row>920</xdr:row>
      <xdr:rowOff>171450</xdr:rowOff>
    </xdr:to>
    <xdr:sp macro="" textlink="">
      <xdr:nvSpPr>
        <xdr:cNvPr id="1119" name="Rectangle 1118"/>
        <xdr:cNvSpPr/>
      </xdr:nvSpPr>
      <xdr:spPr>
        <a:xfrm>
          <a:off x="13030200" y="175240950"/>
          <a:ext cx="1514475" cy="19050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66675</xdr:colOff>
      <xdr:row>115</xdr:row>
      <xdr:rowOff>133350</xdr:rowOff>
    </xdr:from>
    <xdr:to>
      <xdr:col>12</xdr:col>
      <xdr:colOff>37265</xdr:colOff>
      <xdr:row>160</xdr:row>
      <xdr:rowOff>141802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6275" y="7200900"/>
          <a:ext cx="6676190" cy="85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552451</xdr:colOff>
      <xdr:row>6</xdr:row>
      <xdr:rowOff>104775</xdr:rowOff>
    </xdr:from>
    <xdr:to>
      <xdr:col>8</xdr:col>
      <xdr:colOff>590551</xdr:colOff>
      <xdr:row>31</xdr:row>
      <xdr:rowOff>2706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1" y="2028825"/>
          <a:ext cx="4914900" cy="4660431"/>
        </a:xfrm>
        <a:prstGeom prst="rect">
          <a:avLst/>
        </a:prstGeom>
      </xdr:spPr>
    </xdr:pic>
    <xdr:clientData/>
  </xdr:twoCellAnchor>
  <xdr:twoCellAnchor editAs="oneCell">
    <xdr:from>
      <xdr:col>0</xdr:col>
      <xdr:colOff>485775</xdr:colOff>
      <xdr:row>35</xdr:row>
      <xdr:rowOff>47625</xdr:rowOff>
    </xdr:from>
    <xdr:to>
      <xdr:col>12</xdr:col>
      <xdr:colOff>19050</xdr:colOff>
      <xdr:row>56</xdr:row>
      <xdr:rowOff>79730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5775" y="7496175"/>
          <a:ext cx="6848475" cy="4032605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57</xdr:row>
      <xdr:rowOff>114300</xdr:rowOff>
    </xdr:from>
    <xdr:to>
      <xdr:col>12</xdr:col>
      <xdr:colOff>408572</xdr:colOff>
      <xdr:row>89</xdr:row>
      <xdr:rowOff>47625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5275" y="11753850"/>
          <a:ext cx="7428497" cy="602932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163</xdr:row>
      <xdr:rowOff>180975</xdr:rowOff>
    </xdr:from>
    <xdr:to>
      <xdr:col>12</xdr:col>
      <xdr:colOff>37261</xdr:colOff>
      <xdr:row>200</xdr:row>
      <xdr:rowOff>170570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8175" y="28013025"/>
          <a:ext cx="6714286" cy="7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95</xdr:row>
      <xdr:rowOff>0</xdr:rowOff>
    </xdr:from>
    <xdr:to>
      <xdr:col>11</xdr:col>
      <xdr:colOff>38101</xdr:colOff>
      <xdr:row>112</xdr:row>
      <xdr:rowOff>96805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1" y="18878550"/>
          <a:ext cx="6134100" cy="333530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209550</xdr:colOff>
      <xdr:row>1</xdr:row>
      <xdr:rowOff>95250</xdr:rowOff>
    </xdr:from>
    <xdr:to>
      <xdr:col>24</xdr:col>
      <xdr:colOff>295275</xdr:colOff>
      <xdr:row>43</xdr:row>
      <xdr:rowOff>70282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" y="285750"/>
          <a:ext cx="14716125" cy="7976032"/>
        </a:xfrm>
        <a:prstGeom prst="rect">
          <a:avLst/>
        </a:prstGeom>
      </xdr:spPr>
    </xdr:pic>
    <xdr:clientData/>
  </xdr:twoCellAnchor>
  <xdr:twoCellAnchor>
    <xdr:from>
      <xdr:col>1</xdr:col>
      <xdr:colOff>466725</xdr:colOff>
      <xdr:row>26</xdr:row>
      <xdr:rowOff>133350</xdr:rowOff>
    </xdr:from>
    <xdr:to>
      <xdr:col>4</xdr:col>
      <xdr:colOff>438150</xdr:colOff>
      <xdr:row>28</xdr:row>
      <xdr:rowOff>57150</xdr:rowOff>
    </xdr:to>
    <xdr:sp macro="" textlink="">
      <xdr:nvSpPr>
        <xdr:cNvPr id="3" name="Oval 2"/>
        <xdr:cNvSpPr/>
      </xdr:nvSpPr>
      <xdr:spPr>
        <a:xfrm>
          <a:off x="1076325" y="5086350"/>
          <a:ext cx="1800225" cy="304800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0</xdr:col>
      <xdr:colOff>85725</xdr:colOff>
      <xdr:row>42</xdr:row>
      <xdr:rowOff>19050</xdr:rowOff>
    </xdr:from>
    <xdr:to>
      <xdr:col>3</xdr:col>
      <xdr:colOff>381000</xdr:colOff>
      <xdr:row>44</xdr:row>
      <xdr:rowOff>9525</xdr:rowOff>
    </xdr:to>
    <xdr:sp macro="" textlink="">
      <xdr:nvSpPr>
        <xdr:cNvPr id="4" name="Oval 3"/>
        <xdr:cNvSpPr/>
      </xdr:nvSpPr>
      <xdr:spPr>
        <a:xfrm>
          <a:off x="85725" y="8020050"/>
          <a:ext cx="2124075" cy="371475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10</xdr:col>
      <xdr:colOff>161925</xdr:colOff>
      <xdr:row>28</xdr:row>
      <xdr:rowOff>9525</xdr:rowOff>
    </xdr:from>
    <xdr:to>
      <xdr:col>16</xdr:col>
      <xdr:colOff>238125</xdr:colOff>
      <xdr:row>35</xdr:row>
      <xdr:rowOff>76200</xdr:rowOff>
    </xdr:to>
    <xdr:cxnSp macro="">
      <xdr:nvCxnSpPr>
        <xdr:cNvPr id="7" name="Straight Arrow Connector 6"/>
        <xdr:cNvCxnSpPr/>
      </xdr:nvCxnSpPr>
      <xdr:spPr>
        <a:xfrm flipH="1" flipV="1">
          <a:off x="6257925" y="5343525"/>
          <a:ext cx="3733800" cy="1400175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190500</xdr:colOff>
      <xdr:row>8</xdr:row>
      <xdr:rowOff>95250</xdr:rowOff>
    </xdr:from>
    <xdr:to>
      <xdr:col>7</xdr:col>
      <xdr:colOff>552450</xdr:colOff>
      <xdr:row>38</xdr:row>
      <xdr:rowOff>0</xdr:rowOff>
    </xdr:to>
    <xdr:cxnSp macro="">
      <xdr:nvCxnSpPr>
        <xdr:cNvPr id="9" name="Straight Arrow Connector 8"/>
        <xdr:cNvCxnSpPr/>
      </xdr:nvCxnSpPr>
      <xdr:spPr>
        <a:xfrm flipV="1">
          <a:off x="4457700" y="1619250"/>
          <a:ext cx="361950" cy="5619750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600075</xdr:colOff>
      <xdr:row>10</xdr:row>
      <xdr:rowOff>9525</xdr:rowOff>
    </xdr:from>
    <xdr:to>
      <xdr:col>17</xdr:col>
      <xdr:colOff>190500</xdr:colOff>
      <xdr:row>32</xdr:row>
      <xdr:rowOff>114300</xdr:rowOff>
    </xdr:to>
    <xdr:cxnSp macro="">
      <xdr:nvCxnSpPr>
        <xdr:cNvPr id="12" name="Straight Arrow Connector 11"/>
        <xdr:cNvCxnSpPr/>
      </xdr:nvCxnSpPr>
      <xdr:spPr>
        <a:xfrm flipH="1">
          <a:off x="10353675" y="1914525"/>
          <a:ext cx="200025" cy="4295775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257175</xdr:colOff>
      <xdr:row>10</xdr:row>
      <xdr:rowOff>66675</xdr:rowOff>
    </xdr:from>
    <xdr:to>
      <xdr:col>16</xdr:col>
      <xdr:colOff>314325</xdr:colOff>
      <xdr:row>34</xdr:row>
      <xdr:rowOff>133350</xdr:rowOff>
    </xdr:to>
    <xdr:cxnSp macro="">
      <xdr:nvCxnSpPr>
        <xdr:cNvPr id="14" name="Straight Arrow Connector 13"/>
        <xdr:cNvCxnSpPr/>
      </xdr:nvCxnSpPr>
      <xdr:spPr>
        <a:xfrm>
          <a:off x="10010775" y="1971675"/>
          <a:ext cx="57150" cy="4638675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552449</xdr:colOff>
      <xdr:row>27</xdr:row>
      <xdr:rowOff>38100</xdr:rowOff>
    </xdr:from>
    <xdr:to>
      <xdr:col>10</xdr:col>
      <xdr:colOff>95250</xdr:colOff>
      <xdr:row>28</xdr:row>
      <xdr:rowOff>9526</xdr:rowOff>
    </xdr:to>
    <xdr:sp macro="" textlink="">
      <xdr:nvSpPr>
        <xdr:cNvPr id="15" name="Rectangle 14"/>
        <xdr:cNvSpPr/>
      </xdr:nvSpPr>
      <xdr:spPr>
        <a:xfrm>
          <a:off x="4819649" y="5181600"/>
          <a:ext cx="1371601" cy="161926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 editAs="oneCell">
    <xdr:from>
      <xdr:col>25</xdr:col>
      <xdr:colOff>0</xdr:colOff>
      <xdr:row>15</xdr:row>
      <xdr:rowOff>0</xdr:rowOff>
    </xdr:from>
    <xdr:to>
      <xdr:col>33</xdr:col>
      <xdr:colOff>437486</xdr:colOff>
      <xdr:row>37</xdr:row>
      <xdr:rowOff>75667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00" y="2857500"/>
          <a:ext cx="5314286" cy="4266667"/>
        </a:xfrm>
        <a:prstGeom prst="rect">
          <a:avLst/>
        </a:prstGeom>
      </xdr:spPr>
    </xdr:pic>
    <xdr:clientData/>
  </xdr:twoCellAnchor>
  <xdr:twoCellAnchor>
    <xdr:from>
      <xdr:col>28</xdr:col>
      <xdr:colOff>428625</xdr:colOff>
      <xdr:row>20</xdr:row>
      <xdr:rowOff>19050</xdr:rowOff>
    </xdr:from>
    <xdr:to>
      <xdr:col>31</xdr:col>
      <xdr:colOff>504825</xdr:colOff>
      <xdr:row>21</xdr:row>
      <xdr:rowOff>95250</xdr:rowOff>
    </xdr:to>
    <xdr:sp macro="" textlink="">
      <xdr:nvSpPr>
        <xdr:cNvPr id="17" name="Rectangle 16"/>
        <xdr:cNvSpPr/>
      </xdr:nvSpPr>
      <xdr:spPr>
        <a:xfrm>
          <a:off x="17497425" y="3829050"/>
          <a:ext cx="1905000" cy="26670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 editAs="oneCell">
    <xdr:from>
      <xdr:col>0</xdr:col>
      <xdr:colOff>0</xdr:colOff>
      <xdr:row>49</xdr:row>
      <xdr:rowOff>152400</xdr:rowOff>
    </xdr:from>
    <xdr:to>
      <xdr:col>24</xdr:col>
      <xdr:colOff>559477</xdr:colOff>
      <xdr:row>93</xdr:row>
      <xdr:rowOff>19050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486900"/>
          <a:ext cx="15189877" cy="8248650"/>
        </a:xfrm>
        <a:prstGeom prst="rect">
          <a:avLst/>
        </a:prstGeom>
      </xdr:spPr>
    </xdr:pic>
    <xdr:clientData/>
  </xdr:twoCellAnchor>
  <xdr:twoCellAnchor>
    <xdr:from>
      <xdr:col>7</xdr:col>
      <xdr:colOff>552449</xdr:colOff>
      <xdr:row>71</xdr:row>
      <xdr:rowOff>9525</xdr:rowOff>
    </xdr:from>
    <xdr:to>
      <xdr:col>10</xdr:col>
      <xdr:colOff>28574</xdr:colOff>
      <xdr:row>71</xdr:row>
      <xdr:rowOff>152400</xdr:rowOff>
    </xdr:to>
    <xdr:sp macro="" textlink="">
      <xdr:nvSpPr>
        <xdr:cNvPr id="19" name="Rectangle 18"/>
        <xdr:cNvSpPr/>
      </xdr:nvSpPr>
      <xdr:spPr>
        <a:xfrm>
          <a:off x="4819649" y="13535025"/>
          <a:ext cx="1304925" cy="14287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0</xdr:col>
      <xdr:colOff>85725</xdr:colOff>
      <xdr:row>92</xdr:row>
      <xdr:rowOff>9525</xdr:rowOff>
    </xdr:from>
    <xdr:to>
      <xdr:col>3</xdr:col>
      <xdr:colOff>409575</xdr:colOff>
      <xdr:row>93</xdr:row>
      <xdr:rowOff>171450</xdr:rowOff>
    </xdr:to>
    <xdr:sp macro="" textlink="">
      <xdr:nvSpPr>
        <xdr:cNvPr id="20" name="Oval 19"/>
        <xdr:cNvSpPr/>
      </xdr:nvSpPr>
      <xdr:spPr>
        <a:xfrm>
          <a:off x="85725" y="17535525"/>
          <a:ext cx="2152650" cy="352425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16</xdr:col>
      <xdr:colOff>400050</xdr:colOff>
      <xdr:row>58</xdr:row>
      <xdr:rowOff>152400</xdr:rowOff>
    </xdr:from>
    <xdr:to>
      <xdr:col>16</xdr:col>
      <xdr:colOff>400050</xdr:colOff>
      <xdr:row>84</xdr:row>
      <xdr:rowOff>142875</xdr:rowOff>
    </xdr:to>
    <xdr:cxnSp macro="">
      <xdr:nvCxnSpPr>
        <xdr:cNvPr id="22" name="Straight Arrow Connector 21"/>
        <xdr:cNvCxnSpPr/>
      </xdr:nvCxnSpPr>
      <xdr:spPr>
        <a:xfrm>
          <a:off x="10153650" y="11201400"/>
          <a:ext cx="0" cy="4943475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561975</xdr:colOff>
      <xdr:row>58</xdr:row>
      <xdr:rowOff>161925</xdr:rowOff>
    </xdr:from>
    <xdr:to>
      <xdr:col>17</xdr:col>
      <xdr:colOff>400050</xdr:colOff>
      <xdr:row>82</xdr:row>
      <xdr:rowOff>142875</xdr:rowOff>
    </xdr:to>
    <xdr:cxnSp macro="">
      <xdr:nvCxnSpPr>
        <xdr:cNvPr id="24" name="Straight Arrow Connector 23"/>
        <xdr:cNvCxnSpPr/>
      </xdr:nvCxnSpPr>
      <xdr:spPr>
        <a:xfrm flipH="1">
          <a:off x="10315575" y="11210925"/>
          <a:ext cx="447675" cy="4552950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314325</xdr:colOff>
      <xdr:row>75</xdr:row>
      <xdr:rowOff>133350</xdr:rowOff>
    </xdr:from>
    <xdr:to>
      <xdr:col>4</xdr:col>
      <xdr:colOff>133350</xdr:colOff>
      <xdr:row>77</xdr:row>
      <xdr:rowOff>142875</xdr:rowOff>
    </xdr:to>
    <xdr:sp macro="" textlink="">
      <xdr:nvSpPr>
        <xdr:cNvPr id="25" name="Oval 24"/>
        <xdr:cNvSpPr/>
      </xdr:nvSpPr>
      <xdr:spPr>
        <a:xfrm>
          <a:off x="923925" y="14420850"/>
          <a:ext cx="1647825" cy="390525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 editAs="oneCell">
    <xdr:from>
      <xdr:col>26</xdr:col>
      <xdr:colOff>0</xdr:colOff>
      <xdr:row>57</xdr:row>
      <xdr:rowOff>0</xdr:rowOff>
    </xdr:from>
    <xdr:to>
      <xdr:col>34</xdr:col>
      <xdr:colOff>447009</xdr:colOff>
      <xdr:row>79</xdr:row>
      <xdr:rowOff>47095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849600" y="10858500"/>
          <a:ext cx="5323809" cy="4238095"/>
        </a:xfrm>
        <a:prstGeom prst="rect">
          <a:avLst/>
        </a:prstGeom>
      </xdr:spPr>
    </xdr:pic>
    <xdr:clientData/>
  </xdr:twoCellAnchor>
  <xdr:twoCellAnchor>
    <xdr:from>
      <xdr:col>29</xdr:col>
      <xdr:colOff>419100</xdr:colOff>
      <xdr:row>62</xdr:row>
      <xdr:rowOff>66675</xdr:rowOff>
    </xdr:from>
    <xdr:to>
      <xdr:col>32</xdr:col>
      <xdr:colOff>523875</xdr:colOff>
      <xdr:row>63</xdr:row>
      <xdr:rowOff>95250</xdr:rowOff>
    </xdr:to>
    <xdr:sp macro="" textlink="">
      <xdr:nvSpPr>
        <xdr:cNvPr id="27" name="Rectangle 26"/>
        <xdr:cNvSpPr/>
      </xdr:nvSpPr>
      <xdr:spPr>
        <a:xfrm>
          <a:off x="18097500" y="11877675"/>
          <a:ext cx="1933575" cy="21907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 editAs="oneCell">
    <xdr:from>
      <xdr:col>1</xdr:col>
      <xdr:colOff>0</xdr:colOff>
      <xdr:row>109</xdr:row>
      <xdr:rowOff>0</xdr:rowOff>
    </xdr:from>
    <xdr:to>
      <xdr:col>12</xdr:col>
      <xdr:colOff>38100</xdr:colOff>
      <xdr:row>138</xdr:row>
      <xdr:rowOff>10502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0764500"/>
          <a:ext cx="6743700" cy="55350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18</xdr:col>
      <xdr:colOff>428625</xdr:colOff>
      <xdr:row>168</xdr:row>
      <xdr:rowOff>84337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7051000"/>
          <a:ext cx="10791825" cy="5037337"/>
        </a:xfrm>
        <a:prstGeom prst="rect">
          <a:avLst/>
        </a:prstGeom>
      </xdr:spPr>
    </xdr:pic>
    <xdr:clientData/>
  </xdr:twoCellAnchor>
  <xdr:twoCellAnchor>
    <xdr:from>
      <xdr:col>2</xdr:col>
      <xdr:colOff>9525</xdr:colOff>
      <xdr:row>111</xdr:row>
      <xdr:rowOff>9525</xdr:rowOff>
    </xdr:from>
    <xdr:to>
      <xdr:col>4</xdr:col>
      <xdr:colOff>571500</xdr:colOff>
      <xdr:row>114</xdr:row>
      <xdr:rowOff>171450</xdr:rowOff>
    </xdr:to>
    <xdr:sp macro="" textlink="">
      <xdr:nvSpPr>
        <xdr:cNvPr id="5" name="Oval 4"/>
        <xdr:cNvSpPr/>
      </xdr:nvSpPr>
      <xdr:spPr>
        <a:xfrm>
          <a:off x="1228725" y="21155025"/>
          <a:ext cx="1781175" cy="733425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9</xdr:row>
      <xdr:rowOff>0</xdr:rowOff>
    </xdr:from>
    <xdr:to>
      <xdr:col>11</xdr:col>
      <xdr:colOff>161925</xdr:colOff>
      <xdr:row>31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57325"/>
          <a:ext cx="7029450" cy="3667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0</xdr:colOff>
      <xdr:row>6</xdr:row>
      <xdr:rowOff>38100</xdr:rowOff>
    </xdr:from>
    <xdr:to>
      <xdr:col>21</xdr:col>
      <xdr:colOff>438150</xdr:colOff>
      <xdr:row>38</xdr:row>
      <xdr:rowOff>57150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39050" y="1009650"/>
          <a:ext cx="5924550" cy="5200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247650</xdr:colOff>
      <xdr:row>4</xdr:row>
      <xdr:rowOff>57150</xdr:rowOff>
    </xdr:from>
    <xdr:to>
      <xdr:col>15</xdr:col>
      <xdr:colOff>171450</xdr:colOff>
      <xdr:row>8</xdr:row>
      <xdr:rowOff>123825</xdr:rowOff>
    </xdr:to>
    <xdr:cxnSp macro="">
      <xdr:nvCxnSpPr>
        <xdr:cNvPr id="4" name="Straight Arrow Connector 3"/>
        <xdr:cNvCxnSpPr/>
      </xdr:nvCxnSpPr>
      <xdr:spPr>
        <a:xfrm flipH="1" flipV="1">
          <a:off x="9105900" y="704850"/>
          <a:ext cx="533400" cy="71437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180974</xdr:colOff>
      <xdr:row>23</xdr:row>
      <xdr:rowOff>38100</xdr:rowOff>
    </xdr:from>
    <xdr:to>
      <xdr:col>20</xdr:col>
      <xdr:colOff>114300</xdr:colOff>
      <xdr:row>29</xdr:row>
      <xdr:rowOff>38099</xdr:rowOff>
    </xdr:to>
    <xdr:sp macro="" textlink="">
      <xdr:nvSpPr>
        <xdr:cNvPr id="5" name="Rectangle 4"/>
        <xdr:cNvSpPr/>
      </xdr:nvSpPr>
      <xdr:spPr>
        <a:xfrm>
          <a:off x="11477624" y="3762375"/>
          <a:ext cx="1152526" cy="971549"/>
        </a:xfrm>
        <a:prstGeom prst="rect">
          <a:avLst/>
        </a:prstGeom>
        <a:noFill/>
        <a:ln w="254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AU"/>
        </a:p>
      </xdr:txBody>
    </xdr:sp>
    <xdr:clientData/>
  </xdr:twoCellAnchor>
  <xdr:twoCellAnchor>
    <xdr:from>
      <xdr:col>18</xdr:col>
      <xdr:colOff>142875</xdr:colOff>
      <xdr:row>29</xdr:row>
      <xdr:rowOff>123825</xdr:rowOff>
    </xdr:from>
    <xdr:to>
      <xdr:col>20</xdr:col>
      <xdr:colOff>200025</xdr:colOff>
      <xdr:row>32</xdr:row>
      <xdr:rowOff>152400</xdr:rowOff>
    </xdr:to>
    <xdr:sp macro="" textlink="">
      <xdr:nvSpPr>
        <xdr:cNvPr id="6" name="Rectangle 5"/>
        <xdr:cNvSpPr/>
      </xdr:nvSpPr>
      <xdr:spPr>
        <a:xfrm>
          <a:off x="11439525" y="4819650"/>
          <a:ext cx="1276350" cy="514350"/>
        </a:xfrm>
        <a:prstGeom prst="rect">
          <a:avLst/>
        </a:prstGeom>
        <a:noFill/>
        <a:ln w="254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AU"/>
        </a:p>
      </xdr:txBody>
    </xdr:sp>
    <xdr:clientData/>
  </xdr:twoCellAnchor>
  <xdr:twoCellAnchor>
    <xdr:from>
      <xdr:col>18</xdr:col>
      <xdr:colOff>190500</xdr:colOff>
      <xdr:row>33</xdr:row>
      <xdr:rowOff>38100</xdr:rowOff>
    </xdr:from>
    <xdr:to>
      <xdr:col>20</xdr:col>
      <xdr:colOff>257175</xdr:colOff>
      <xdr:row>37</xdr:row>
      <xdr:rowOff>76200</xdr:rowOff>
    </xdr:to>
    <xdr:sp macro="" textlink="">
      <xdr:nvSpPr>
        <xdr:cNvPr id="7" name="Rectangle 6"/>
        <xdr:cNvSpPr/>
      </xdr:nvSpPr>
      <xdr:spPr>
        <a:xfrm>
          <a:off x="11487150" y="5381625"/>
          <a:ext cx="1285875" cy="685800"/>
        </a:xfrm>
        <a:prstGeom prst="rect">
          <a:avLst/>
        </a:prstGeom>
        <a:noFill/>
        <a:ln w="254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AU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390525</xdr:colOff>
      <xdr:row>24</xdr:row>
      <xdr:rowOff>76200</xdr:rowOff>
    </xdr:from>
    <xdr:to>
      <xdr:col>4</xdr:col>
      <xdr:colOff>123825</xdr:colOff>
      <xdr:row>43</xdr:row>
      <xdr:rowOff>133350</xdr:rowOff>
    </xdr:to>
    <xdr:pic>
      <xdr:nvPicPr>
        <xdr:cNvPr id="2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3962400"/>
          <a:ext cx="2171700" cy="3133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523875</xdr:colOff>
      <xdr:row>23</xdr:row>
      <xdr:rowOff>95250</xdr:rowOff>
    </xdr:from>
    <xdr:to>
      <xdr:col>19</xdr:col>
      <xdr:colOff>95250</xdr:colOff>
      <xdr:row>50</xdr:row>
      <xdr:rowOff>57150</xdr:rowOff>
    </xdr:to>
    <xdr:pic>
      <xdr:nvPicPr>
        <xdr:cNvPr id="3" name="Picture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5" y="3819525"/>
          <a:ext cx="8105775" cy="433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76200</xdr:colOff>
      <xdr:row>0</xdr:row>
      <xdr:rowOff>9525</xdr:rowOff>
    </xdr:from>
    <xdr:to>
      <xdr:col>18</xdr:col>
      <xdr:colOff>485775</xdr:colOff>
      <xdr:row>23</xdr:row>
      <xdr:rowOff>133350</xdr:rowOff>
    </xdr:to>
    <xdr:pic>
      <xdr:nvPicPr>
        <xdr:cNvPr id="4" name="Picture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9525"/>
          <a:ext cx="10772775" cy="384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209550</xdr:colOff>
      <xdr:row>50</xdr:row>
      <xdr:rowOff>114300</xdr:rowOff>
    </xdr:from>
    <xdr:to>
      <xdr:col>19</xdr:col>
      <xdr:colOff>523875</xdr:colOff>
      <xdr:row>61</xdr:row>
      <xdr:rowOff>66675</xdr:rowOff>
    </xdr:to>
    <xdr:pic>
      <xdr:nvPicPr>
        <xdr:cNvPr id="5" name="Picture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8210550"/>
          <a:ext cx="11896725" cy="1733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supplychainminded.com/safety-stock/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Z1207"/>
  <sheetViews>
    <sheetView topLeftCell="A1132" workbookViewId="0">
      <selection activeCell="S957" sqref="S957"/>
    </sheetView>
  </sheetViews>
  <sheetFormatPr defaultRowHeight="15" x14ac:dyDescent="0.25"/>
  <sheetData>
    <row r="1" spans="1:1" x14ac:dyDescent="0.25">
      <c r="A1" s="1"/>
    </row>
    <row r="23" spans="3:3" x14ac:dyDescent="0.25">
      <c r="C23" s="1"/>
    </row>
    <row r="254" spans="25:25" x14ac:dyDescent="0.25">
      <c r="Y254" s="2" t="s">
        <v>0</v>
      </c>
    </row>
    <row r="416" spans="1:1" x14ac:dyDescent="0.25">
      <c r="A416" s="4" t="s">
        <v>6</v>
      </c>
    </row>
    <row r="417" spans="1:26" x14ac:dyDescent="0.25">
      <c r="A417" s="4" t="s">
        <v>5</v>
      </c>
      <c r="O417" s="2" t="s">
        <v>2</v>
      </c>
    </row>
    <row r="418" spans="1:26" x14ac:dyDescent="0.25">
      <c r="A418" s="2" t="s">
        <v>1</v>
      </c>
      <c r="O418" s="2"/>
    </row>
    <row r="423" spans="1:26" x14ac:dyDescent="0.25">
      <c r="O423" t="s">
        <v>9</v>
      </c>
      <c r="Z423" s="3" t="s">
        <v>4</v>
      </c>
    </row>
    <row r="428" spans="1:26" x14ac:dyDescent="0.25">
      <c r="O428" t="s">
        <v>3</v>
      </c>
    </row>
    <row r="429" spans="1:26" x14ac:dyDescent="0.25">
      <c r="O429" t="s">
        <v>8</v>
      </c>
    </row>
    <row r="435" spans="15:15" x14ac:dyDescent="0.25">
      <c r="O435" t="s">
        <v>7</v>
      </c>
    </row>
    <row r="894" spans="2:2" x14ac:dyDescent="0.25">
      <c r="B894" s="2" t="s">
        <v>10</v>
      </c>
    </row>
    <row r="913" spans="4:26" x14ac:dyDescent="0.25">
      <c r="Z913" s="2" t="s">
        <v>11</v>
      </c>
    </row>
    <row r="915" spans="4:26" x14ac:dyDescent="0.25">
      <c r="Y915" t="s">
        <v>15</v>
      </c>
    </row>
    <row r="917" spans="4:26" x14ac:dyDescent="0.25">
      <c r="D917" s="2" t="s">
        <v>10</v>
      </c>
    </row>
    <row r="919" spans="4:26" x14ac:dyDescent="0.25">
      <c r="Y919" t="s">
        <v>16</v>
      </c>
    </row>
    <row r="921" spans="4:26" x14ac:dyDescent="0.25">
      <c r="Y921" t="s">
        <v>19</v>
      </c>
      <c r="Z921" s="5" t="s">
        <v>20</v>
      </c>
    </row>
    <row r="922" spans="4:26" x14ac:dyDescent="0.25">
      <c r="R922" t="s">
        <v>18</v>
      </c>
    </row>
    <row r="925" spans="4:26" x14ac:dyDescent="0.25">
      <c r="Y925" t="s">
        <v>17</v>
      </c>
      <c r="Z925" s="5" t="s">
        <v>21</v>
      </c>
    </row>
    <row r="946" spans="3:3" x14ac:dyDescent="0.25">
      <c r="C946" s="2" t="s">
        <v>12</v>
      </c>
    </row>
    <row r="988" spans="5:5" x14ac:dyDescent="0.25">
      <c r="E988" s="2" t="s">
        <v>13</v>
      </c>
    </row>
    <row r="1207" spans="3:3" x14ac:dyDescent="0.25">
      <c r="C1207" s="2" t="s">
        <v>14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B2:Y115"/>
  <sheetViews>
    <sheetView topLeftCell="A124" workbookViewId="0">
      <selection activeCell="R100" sqref="R100"/>
    </sheetView>
  </sheetViews>
  <sheetFormatPr defaultRowHeight="15" x14ac:dyDescent="0.25"/>
  <sheetData>
    <row r="2" spans="2:25" x14ac:dyDescent="0.25">
      <c r="B2" s="2" t="s">
        <v>22</v>
      </c>
    </row>
    <row r="3" spans="2:25" x14ac:dyDescent="0.25">
      <c r="B3" s="2"/>
    </row>
    <row r="4" spans="2:25" ht="76.5" customHeight="1" x14ac:dyDescent="0.25">
      <c r="B4" s="18" t="s">
        <v>23</v>
      </c>
      <c r="C4" s="18"/>
      <c r="D4" s="18"/>
      <c r="E4" s="18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18"/>
      <c r="T4" s="18"/>
      <c r="U4" s="18"/>
      <c r="V4" s="18"/>
      <c r="W4" s="18"/>
      <c r="X4" s="18"/>
      <c r="Y4" s="18"/>
    </row>
    <row r="6" spans="2:25" x14ac:dyDescent="0.25">
      <c r="B6" s="2" t="s">
        <v>24</v>
      </c>
    </row>
    <row r="7" spans="2:25" x14ac:dyDescent="0.25">
      <c r="B7" s="2"/>
    </row>
    <row r="8" spans="2:25" x14ac:dyDescent="0.25">
      <c r="B8" s="2"/>
    </row>
    <row r="9" spans="2:25" x14ac:dyDescent="0.25">
      <c r="B9" s="2"/>
    </row>
    <row r="10" spans="2:25" x14ac:dyDescent="0.25">
      <c r="B10" s="2"/>
    </row>
    <row r="11" spans="2:25" x14ac:dyDescent="0.25">
      <c r="B11" s="2"/>
    </row>
    <row r="12" spans="2:25" x14ac:dyDescent="0.25">
      <c r="B12" s="2"/>
    </row>
    <row r="13" spans="2:25" x14ac:dyDescent="0.25">
      <c r="B13" s="2"/>
    </row>
    <row r="14" spans="2:25" x14ac:dyDescent="0.25">
      <c r="B14" s="2"/>
    </row>
    <row r="15" spans="2:25" x14ac:dyDescent="0.25">
      <c r="B15" s="2"/>
    </row>
    <row r="16" spans="2:25" x14ac:dyDescent="0.25">
      <c r="B16" s="2"/>
    </row>
    <row r="17" spans="2:2" x14ac:dyDescent="0.25">
      <c r="B17" s="2"/>
    </row>
    <row r="18" spans="2:2" x14ac:dyDescent="0.25">
      <c r="B18" s="2"/>
    </row>
    <row r="19" spans="2:2" x14ac:dyDescent="0.25">
      <c r="B19" s="2"/>
    </row>
    <row r="20" spans="2:2" x14ac:dyDescent="0.25">
      <c r="B20" s="2"/>
    </row>
    <row r="21" spans="2:2" x14ac:dyDescent="0.25">
      <c r="B21" s="2"/>
    </row>
    <row r="22" spans="2:2" x14ac:dyDescent="0.25">
      <c r="B22" s="2"/>
    </row>
    <row r="23" spans="2:2" x14ac:dyDescent="0.25">
      <c r="B23" s="2"/>
    </row>
    <row r="24" spans="2:2" x14ac:dyDescent="0.25">
      <c r="B24" s="2"/>
    </row>
    <row r="25" spans="2:2" x14ac:dyDescent="0.25">
      <c r="B25" s="2"/>
    </row>
    <row r="34" spans="2:2" x14ac:dyDescent="0.25">
      <c r="B34" s="2" t="s">
        <v>25</v>
      </c>
    </row>
    <row r="94" spans="2:9" ht="18.75" x14ac:dyDescent="0.3">
      <c r="B94" s="7" t="s">
        <v>26</v>
      </c>
      <c r="I94" s="6" t="s">
        <v>27</v>
      </c>
    </row>
    <row r="95" spans="2:9" x14ac:dyDescent="0.25">
      <c r="B95" s="2"/>
    </row>
    <row r="96" spans="2:9" x14ac:dyDescent="0.25">
      <c r="B96" s="2"/>
    </row>
    <row r="97" spans="2:2" x14ac:dyDescent="0.25">
      <c r="B97" s="2"/>
    </row>
    <row r="98" spans="2:2" x14ac:dyDescent="0.25">
      <c r="B98" s="2"/>
    </row>
    <row r="99" spans="2:2" x14ac:dyDescent="0.25">
      <c r="B99" s="2"/>
    </row>
    <row r="100" spans="2:2" x14ac:dyDescent="0.25">
      <c r="B100" s="2"/>
    </row>
    <row r="101" spans="2:2" x14ac:dyDescent="0.25">
      <c r="B101" s="2"/>
    </row>
    <row r="102" spans="2:2" x14ac:dyDescent="0.25">
      <c r="B102" s="2"/>
    </row>
    <row r="103" spans="2:2" x14ac:dyDescent="0.25">
      <c r="B103" s="2"/>
    </row>
    <row r="104" spans="2:2" x14ac:dyDescent="0.25">
      <c r="B104" s="2"/>
    </row>
    <row r="105" spans="2:2" x14ac:dyDescent="0.25">
      <c r="B105" s="2"/>
    </row>
    <row r="106" spans="2:2" x14ac:dyDescent="0.25">
      <c r="B106" s="2"/>
    </row>
    <row r="107" spans="2:2" x14ac:dyDescent="0.25">
      <c r="B107" s="2"/>
    </row>
    <row r="108" spans="2:2" x14ac:dyDescent="0.25">
      <c r="B108" s="2"/>
    </row>
    <row r="109" spans="2:2" x14ac:dyDescent="0.25">
      <c r="B109" s="2"/>
    </row>
    <row r="110" spans="2:2" x14ac:dyDescent="0.25">
      <c r="B110" s="2"/>
    </row>
    <row r="111" spans="2:2" x14ac:dyDescent="0.25">
      <c r="B111" s="2"/>
    </row>
    <row r="112" spans="2:2" x14ac:dyDescent="0.25">
      <c r="B112" s="2"/>
    </row>
    <row r="113" spans="2:2" x14ac:dyDescent="0.25">
      <c r="B113" s="2"/>
    </row>
    <row r="114" spans="2:2" x14ac:dyDescent="0.25">
      <c r="B114" s="2"/>
    </row>
    <row r="115" spans="2:2" x14ac:dyDescent="0.25">
      <c r="B115" s="2"/>
    </row>
  </sheetData>
  <mergeCells count="1">
    <mergeCell ref="B4:Y4"/>
  </mergeCells>
  <hyperlinks>
    <hyperlink ref="B94" r:id="rId1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topLeftCell="A121" workbookViewId="0">
      <selection activeCell="W118" sqref="W11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2:J17"/>
  <sheetViews>
    <sheetView workbookViewId="0">
      <selection activeCell="I38" sqref="I38"/>
    </sheetView>
  </sheetViews>
  <sheetFormatPr defaultRowHeight="12.75" x14ac:dyDescent="0.2"/>
  <cols>
    <col min="1" max="16384" width="9.140625" style="8"/>
  </cols>
  <sheetData>
    <row r="2" spans="1:10" ht="13.5" thickBot="1" x14ac:dyDescent="0.25">
      <c r="A2" s="19" t="s">
        <v>28</v>
      </c>
      <c r="B2" s="21" t="s">
        <v>29</v>
      </c>
      <c r="C2" s="21"/>
      <c r="D2" s="21"/>
      <c r="E2" s="21"/>
      <c r="F2" s="21"/>
      <c r="G2" s="21"/>
      <c r="H2" s="22" t="s">
        <v>30</v>
      </c>
      <c r="I2" s="22"/>
      <c r="J2" s="22"/>
    </row>
    <row r="3" spans="1:10" x14ac:dyDescent="0.2">
      <c r="A3" s="19"/>
      <c r="B3" s="9">
        <v>39264</v>
      </c>
      <c r="C3" s="9">
        <v>39295</v>
      </c>
      <c r="D3" s="9">
        <v>39326</v>
      </c>
      <c r="E3" s="9">
        <v>39356</v>
      </c>
      <c r="F3" s="9">
        <v>39387</v>
      </c>
      <c r="G3" s="9">
        <v>39417</v>
      </c>
      <c r="H3" s="10">
        <v>39448</v>
      </c>
      <c r="I3" s="10">
        <v>39448</v>
      </c>
      <c r="J3" s="10">
        <v>39448</v>
      </c>
    </row>
    <row r="4" spans="1:10" x14ac:dyDescent="0.2">
      <c r="A4" s="19"/>
      <c r="B4" s="11">
        <v>5.91</v>
      </c>
      <c r="C4" s="11">
        <v>5.01</v>
      </c>
      <c r="D4" s="11">
        <v>5.03</v>
      </c>
      <c r="E4" s="11">
        <v>5.29</v>
      </c>
      <c r="F4" s="11">
        <v>5.97</v>
      </c>
      <c r="G4" s="11">
        <v>5.89</v>
      </c>
      <c r="H4" s="12">
        <v>5.5</v>
      </c>
      <c r="I4" s="12">
        <v>5.5</v>
      </c>
      <c r="J4" s="12">
        <v>5.5</v>
      </c>
    </row>
    <row r="5" spans="1:10" x14ac:dyDescent="0.2">
      <c r="A5" s="19"/>
      <c r="B5" s="13"/>
      <c r="C5" s="13"/>
      <c r="D5" s="13"/>
      <c r="E5" s="13"/>
      <c r="F5" s="13"/>
      <c r="G5" s="13"/>
      <c r="H5" s="13"/>
      <c r="I5" s="13"/>
      <c r="J5" s="13"/>
    </row>
    <row r="6" spans="1:10" x14ac:dyDescent="0.2">
      <c r="A6" s="19"/>
      <c r="B6" s="23" t="s">
        <v>31</v>
      </c>
      <c r="C6" s="23"/>
      <c r="D6" s="13">
        <v>3</v>
      </c>
      <c r="E6" s="13"/>
      <c r="F6" s="13"/>
      <c r="G6" s="13"/>
      <c r="H6" s="13"/>
      <c r="I6" s="13"/>
      <c r="J6" s="13"/>
    </row>
    <row r="7" spans="1:10" x14ac:dyDescent="0.2">
      <c r="A7" s="20"/>
      <c r="B7" s="24" t="s">
        <v>32</v>
      </c>
      <c r="C7" s="24"/>
      <c r="D7" s="14">
        <v>0.9</v>
      </c>
      <c r="E7" s="14"/>
      <c r="F7" s="14"/>
      <c r="G7" s="14"/>
      <c r="H7" s="14"/>
      <c r="I7" s="14"/>
      <c r="J7" s="14"/>
    </row>
    <row r="8" spans="1:10" x14ac:dyDescent="0.2">
      <c r="A8" s="29" t="s">
        <v>33</v>
      </c>
      <c r="B8" s="15"/>
      <c r="C8" s="15"/>
      <c r="E8" s="30" t="s">
        <v>34</v>
      </c>
      <c r="F8" s="30"/>
      <c r="G8" s="30" t="s">
        <v>35</v>
      </c>
      <c r="H8" s="30"/>
      <c r="I8" s="30"/>
      <c r="J8" s="30"/>
    </row>
    <row r="9" spans="1:10" x14ac:dyDescent="0.2">
      <c r="A9" s="29"/>
      <c r="B9" s="26" t="s">
        <v>36</v>
      </c>
      <c r="C9" s="26"/>
      <c r="D9" s="8">
        <f>SUM(H4:J4)</f>
        <v>16.5</v>
      </c>
      <c r="E9" s="25" t="s">
        <v>37</v>
      </c>
      <c r="F9" s="25"/>
      <c r="G9" s="25" t="s">
        <v>38</v>
      </c>
      <c r="H9" s="25"/>
      <c r="I9" s="25"/>
      <c r="J9" s="25"/>
    </row>
    <row r="10" spans="1:10" x14ac:dyDescent="0.2">
      <c r="A10" s="29"/>
      <c r="B10" s="26" t="s">
        <v>39</v>
      </c>
      <c r="C10" s="26"/>
      <c r="D10" s="8">
        <f>STDEV(B4:G4)</f>
        <v>0.45706308827848546</v>
      </c>
      <c r="E10" s="25" t="s">
        <v>40</v>
      </c>
      <c r="F10" s="25"/>
      <c r="G10" s="25" t="s">
        <v>41</v>
      </c>
      <c r="H10" s="25"/>
      <c r="I10" s="25"/>
      <c r="J10" s="25"/>
    </row>
    <row r="11" spans="1:10" x14ac:dyDescent="0.2">
      <c r="A11" s="29"/>
      <c r="B11" s="26" t="s">
        <v>42</v>
      </c>
      <c r="C11" s="26"/>
      <c r="D11" s="8">
        <f>NORMSINV(D7)</f>
        <v>1.2815515655446006</v>
      </c>
      <c r="E11" s="25" t="s">
        <v>43</v>
      </c>
      <c r="F11" s="25"/>
      <c r="G11" s="25" t="s">
        <v>44</v>
      </c>
      <c r="H11" s="25"/>
      <c r="I11" s="25"/>
      <c r="J11" s="25"/>
    </row>
    <row r="12" spans="1:10" x14ac:dyDescent="0.2">
      <c r="A12" s="29"/>
      <c r="B12" s="26" t="s">
        <v>45</v>
      </c>
      <c r="C12" s="26"/>
      <c r="D12" s="8">
        <f>SQRT(D6)</f>
        <v>1.7320508075688772</v>
      </c>
      <c r="E12" s="25" t="s">
        <v>46</v>
      </c>
      <c r="F12" s="25"/>
      <c r="G12" s="25" t="s">
        <v>47</v>
      </c>
      <c r="H12" s="25"/>
      <c r="I12" s="25"/>
      <c r="J12" s="25"/>
    </row>
    <row r="13" spans="1:10" x14ac:dyDescent="0.2">
      <c r="A13" s="29"/>
      <c r="B13" s="26" t="s">
        <v>48</v>
      </c>
      <c r="C13" s="26"/>
      <c r="D13" s="8">
        <f>D10*D11*D12</f>
        <v>1.0145486156230723</v>
      </c>
      <c r="E13" s="25" t="s">
        <v>49</v>
      </c>
      <c r="F13" s="25"/>
      <c r="G13" s="25" t="s">
        <v>50</v>
      </c>
      <c r="H13" s="25"/>
      <c r="I13" s="25"/>
      <c r="J13" s="25"/>
    </row>
    <row r="14" spans="1:10" x14ac:dyDescent="0.2">
      <c r="A14" s="29"/>
      <c r="B14" s="27" t="s">
        <v>51</v>
      </c>
      <c r="C14" s="27"/>
      <c r="D14" s="8">
        <f>D9+D13</f>
        <v>17.514548615623074</v>
      </c>
      <c r="E14" s="25" t="s">
        <v>52</v>
      </c>
      <c r="F14" s="25"/>
      <c r="G14" s="25" t="s">
        <v>53</v>
      </c>
      <c r="H14" s="25"/>
      <c r="I14" s="25"/>
      <c r="J14" s="25"/>
    </row>
    <row r="17" spans="1:4" x14ac:dyDescent="0.2">
      <c r="A17" s="28" t="s">
        <v>54</v>
      </c>
      <c r="B17" s="28"/>
      <c r="C17" s="28"/>
      <c r="D17" s="28"/>
    </row>
  </sheetData>
  <mergeCells count="27">
    <mergeCell ref="B14:C14"/>
    <mergeCell ref="E14:F14"/>
    <mergeCell ref="G14:J14"/>
    <mergeCell ref="A17:D17"/>
    <mergeCell ref="B12:C12"/>
    <mergeCell ref="E12:F12"/>
    <mergeCell ref="G12:J12"/>
    <mergeCell ref="B13:C13"/>
    <mergeCell ref="E13:F13"/>
    <mergeCell ref="G13:J13"/>
    <mergeCell ref="A8:A14"/>
    <mergeCell ref="E8:F8"/>
    <mergeCell ref="G8:J8"/>
    <mergeCell ref="G9:J9"/>
    <mergeCell ref="B10:C10"/>
    <mergeCell ref="E10:F10"/>
    <mergeCell ref="G10:J10"/>
    <mergeCell ref="B11:C11"/>
    <mergeCell ref="E11:F11"/>
    <mergeCell ref="G11:J11"/>
    <mergeCell ref="B9:C9"/>
    <mergeCell ref="E9:F9"/>
    <mergeCell ref="A2:A7"/>
    <mergeCell ref="B2:G2"/>
    <mergeCell ref="H2:J2"/>
    <mergeCell ref="B6:C6"/>
    <mergeCell ref="B7:C7"/>
  </mergeCells>
  <printOptions headings="1" gridLines="1"/>
  <pageMargins left="0.74803149606299213" right="0.74803149606299213" top="0.98425196850393704" bottom="0.98425196850393704" header="0.51181102362204722" footer="0.51181102362204722"/>
  <pageSetup paperSize="9" scale="85" orientation="landscape" r:id="rId1"/>
  <headerFooter alignWithMargins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E4:AF93"/>
  <sheetViews>
    <sheetView tabSelected="1" topLeftCell="B53" workbookViewId="0">
      <selection activeCell="R79" sqref="R79"/>
    </sheetView>
  </sheetViews>
  <sheetFormatPr defaultRowHeight="12.75" x14ac:dyDescent="0.2"/>
  <cols>
    <col min="1" max="4" width="9.140625" style="8"/>
    <col min="5" max="5" width="11.140625" style="8" customWidth="1"/>
    <col min="6" max="10" width="9.140625" style="8"/>
    <col min="11" max="12" width="12" style="8" bestFit="1" customWidth="1"/>
    <col min="13" max="260" width="9.140625" style="8"/>
    <col min="261" max="261" width="11.140625" style="8" customWidth="1"/>
    <col min="262" max="266" width="9.140625" style="8"/>
    <col min="267" max="267" width="12" style="8" bestFit="1" customWidth="1"/>
    <col min="268" max="516" width="9.140625" style="8"/>
    <col min="517" max="517" width="11.140625" style="8" customWidth="1"/>
    <col min="518" max="522" width="9.140625" style="8"/>
    <col min="523" max="523" width="12" style="8" bestFit="1" customWidth="1"/>
    <col min="524" max="772" width="9.140625" style="8"/>
    <col min="773" max="773" width="11.140625" style="8" customWidth="1"/>
    <col min="774" max="778" width="9.140625" style="8"/>
    <col min="779" max="779" width="12" style="8" bestFit="1" customWidth="1"/>
    <col min="780" max="1028" width="9.140625" style="8"/>
    <col min="1029" max="1029" width="11.140625" style="8" customWidth="1"/>
    <col min="1030" max="1034" width="9.140625" style="8"/>
    <col min="1035" max="1035" width="12" style="8" bestFit="1" customWidth="1"/>
    <col min="1036" max="1284" width="9.140625" style="8"/>
    <col min="1285" max="1285" width="11.140625" style="8" customWidth="1"/>
    <col min="1286" max="1290" width="9.140625" style="8"/>
    <col min="1291" max="1291" width="12" style="8" bestFit="1" customWidth="1"/>
    <col min="1292" max="1540" width="9.140625" style="8"/>
    <col min="1541" max="1541" width="11.140625" style="8" customWidth="1"/>
    <col min="1542" max="1546" width="9.140625" style="8"/>
    <col min="1547" max="1547" width="12" style="8" bestFit="1" customWidth="1"/>
    <col min="1548" max="1796" width="9.140625" style="8"/>
    <col min="1797" max="1797" width="11.140625" style="8" customWidth="1"/>
    <col min="1798" max="1802" width="9.140625" style="8"/>
    <col min="1803" max="1803" width="12" style="8" bestFit="1" customWidth="1"/>
    <col min="1804" max="2052" width="9.140625" style="8"/>
    <col min="2053" max="2053" width="11.140625" style="8" customWidth="1"/>
    <col min="2054" max="2058" width="9.140625" style="8"/>
    <col min="2059" max="2059" width="12" style="8" bestFit="1" customWidth="1"/>
    <col min="2060" max="2308" width="9.140625" style="8"/>
    <col min="2309" max="2309" width="11.140625" style="8" customWidth="1"/>
    <col min="2310" max="2314" width="9.140625" style="8"/>
    <col min="2315" max="2315" width="12" style="8" bestFit="1" customWidth="1"/>
    <col min="2316" max="2564" width="9.140625" style="8"/>
    <col min="2565" max="2565" width="11.140625" style="8" customWidth="1"/>
    <col min="2566" max="2570" width="9.140625" style="8"/>
    <col min="2571" max="2571" width="12" style="8" bestFit="1" customWidth="1"/>
    <col min="2572" max="2820" width="9.140625" style="8"/>
    <col min="2821" max="2821" width="11.140625" style="8" customWidth="1"/>
    <col min="2822" max="2826" width="9.140625" style="8"/>
    <col min="2827" max="2827" width="12" style="8" bestFit="1" customWidth="1"/>
    <col min="2828" max="3076" width="9.140625" style="8"/>
    <col min="3077" max="3077" width="11.140625" style="8" customWidth="1"/>
    <col min="3078" max="3082" width="9.140625" style="8"/>
    <col min="3083" max="3083" width="12" style="8" bestFit="1" customWidth="1"/>
    <col min="3084" max="3332" width="9.140625" style="8"/>
    <col min="3333" max="3333" width="11.140625" style="8" customWidth="1"/>
    <col min="3334" max="3338" width="9.140625" style="8"/>
    <col min="3339" max="3339" width="12" style="8" bestFit="1" customWidth="1"/>
    <col min="3340" max="3588" width="9.140625" style="8"/>
    <col min="3589" max="3589" width="11.140625" style="8" customWidth="1"/>
    <col min="3590" max="3594" width="9.140625" style="8"/>
    <col min="3595" max="3595" width="12" style="8" bestFit="1" customWidth="1"/>
    <col min="3596" max="3844" width="9.140625" style="8"/>
    <col min="3845" max="3845" width="11.140625" style="8" customWidth="1"/>
    <col min="3846" max="3850" width="9.140625" style="8"/>
    <col min="3851" max="3851" width="12" style="8" bestFit="1" customWidth="1"/>
    <col min="3852" max="4100" width="9.140625" style="8"/>
    <col min="4101" max="4101" width="11.140625" style="8" customWidth="1"/>
    <col min="4102" max="4106" width="9.140625" style="8"/>
    <col min="4107" max="4107" width="12" style="8" bestFit="1" customWidth="1"/>
    <col min="4108" max="4356" width="9.140625" style="8"/>
    <col min="4357" max="4357" width="11.140625" style="8" customWidth="1"/>
    <col min="4358" max="4362" width="9.140625" style="8"/>
    <col min="4363" max="4363" width="12" style="8" bestFit="1" customWidth="1"/>
    <col min="4364" max="4612" width="9.140625" style="8"/>
    <col min="4613" max="4613" width="11.140625" style="8" customWidth="1"/>
    <col min="4614" max="4618" width="9.140625" style="8"/>
    <col min="4619" max="4619" width="12" style="8" bestFit="1" customWidth="1"/>
    <col min="4620" max="4868" width="9.140625" style="8"/>
    <col min="4869" max="4869" width="11.140625" style="8" customWidth="1"/>
    <col min="4870" max="4874" width="9.140625" style="8"/>
    <col min="4875" max="4875" width="12" style="8" bestFit="1" customWidth="1"/>
    <col min="4876" max="5124" width="9.140625" style="8"/>
    <col min="5125" max="5125" width="11.140625" style="8" customWidth="1"/>
    <col min="5126" max="5130" width="9.140625" style="8"/>
    <col min="5131" max="5131" width="12" style="8" bestFit="1" customWidth="1"/>
    <col min="5132" max="5380" width="9.140625" style="8"/>
    <col min="5381" max="5381" width="11.140625" style="8" customWidth="1"/>
    <col min="5382" max="5386" width="9.140625" style="8"/>
    <col min="5387" max="5387" width="12" style="8" bestFit="1" customWidth="1"/>
    <col min="5388" max="5636" width="9.140625" style="8"/>
    <col min="5637" max="5637" width="11.140625" style="8" customWidth="1"/>
    <col min="5638" max="5642" width="9.140625" style="8"/>
    <col min="5643" max="5643" width="12" style="8" bestFit="1" customWidth="1"/>
    <col min="5644" max="5892" width="9.140625" style="8"/>
    <col min="5893" max="5893" width="11.140625" style="8" customWidth="1"/>
    <col min="5894" max="5898" width="9.140625" style="8"/>
    <col min="5899" max="5899" width="12" style="8" bestFit="1" customWidth="1"/>
    <col min="5900" max="6148" width="9.140625" style="8"/>
    <col min="6149" max="6149" width="11.140625" style="8" customWidth="1"/>
    <col min="6150" max="6154" width="9.140625" style="8"/>
    <col min="6155" max="6155" width="12" style="8" bestFit="1" customWidth="1"/>
    <col min="6156" max="6404" width="9.140625" style="8"/>
    <col min="6405" max="6405" width="11.140625" style="8" customWidth="1"/>
    <col min="6406" max="6410" width="9.140625" style="8"/>
    <col min="6411" max="6411" width="12" style="8" bestFit="1" customWidth="1"/>
    <col min="6412" max="6660" width="9.140625" style="8"/>
    <col min="6661" max="6661" width="11.140625" style="8" customWidth="1"/>
    <col min="6662" max="6666" width="9.140625" style="8"/>
    <col min="6667" max="6667" width="12" style="8" bestFit="1" customWidth="1"/>
    <col min="6668" max="6916" width="9.140625" style="8"/>
    <col min="6917" max="6917" width="11.140625" style="8" customWidth="1"/>
    <col min="6918" max="6922" width="9.140625" style="8"/>
    <col min="6923" max="6923" width="12" style="8" bestFit="1" customWidth="1"/>
    <col min="6924" max="7172" width="9.140625" style="8"/>
    <col min="7173" max="7173" width="11.140625" style="8" customWidth="1"/>
    <col min="7174" max="7178" width="9.140625" style="8"/>
    <col min="7179" max="7179" width="12" style="8" bestFit="1" customWidth="1"/>
    <col min="7180" max="7428" width="9.140625" style="8"/>
    <col min="7429" max="7429" width="11.140625" style="8" customWidth="1"/>
    <col min="7430" max="7434" width="9.140625" style="8"/>
    <col min="7435" max="7435" width="12" style="8" bestFit="1" customWidth="1"/>
    <col min="7436" max="7684" width="9.140625" style="8"/>
    <col min="7685" max="7685" width="11.140625" style="8" customWidth="1"/>
    <col min="7686" max="7690" width="9.140625" style="8"/>
    <col min="7691" max="7691" width="12" style="8" bestFit="1" customWidth="1"/>
    <col min="7692" max="7940" width="9.140625" style="8"/>
    <col min="7941" max="7941" width="11.140625" style="8" customWidth="1"/>
    <col min="7942" max="7946" width="9.140625" style="8"/>
    <col min="7947" max="7947" width="12" style="8" bestFit="1" customWidth="1"/>
    <col min="7948" max="8196" width="9.140625" style="8"/>
    <col min="8197" max="8197" width="11.140625" style="8" customWidth="1"/>
    <col min="8198" max="8202" width="9.140625" style="8"/>
    <col min="8203" max="8203" width="12" style="8" bestFit="1" customWidth="1"/>
    <col min="8204" max="8452" width="9.140625" style="8"/>
    <col min="8453" max="8453" width="11.140625" style="8" customWidth="1"/>
    <col min="8454" max="8458" width="9.140625" style="8"/>
    <col min="8459" max="8459" width="12" style="8" bestFit="1" customWidth="1"/>
    <col min="8460" max="8708" width="9.140625" style="8"/>
    <col min="8709" max="8709" width="11.140625" style="8" customWidth="1"/>
    <col min="8710" max="8714" width="9.140625" style="8"/>
    <col min="8715" max="8715" width="12" style="8" bestFit="1" customWidth="1"/>
    <col min="8716" max="8964" width="9.140625" style="8"/>
    <col min="8965" max="8965" width="11.140625" style="8" customWidth="1"/>
    <col min="8966" max="8970" width="9.140625" style="8"/>
    <col min="8971" max="8971" width="12" style="8" bestFit="1" customWidth="1"/>
    <col min="8972" max="9220" width="9.140625" style="8"/>
    <col min="9221" max="9221" width="11.140625" style="8" customWidth="1"/>
    <col min="9222" max="9226" width="9.140625" style="8"/>
    <col min="9227" max="9227" width="12" style="8" bestFit="1" customWidth="1"/>
    <col min="9228" max="9476" width="9.140625" style="8"/>
    <col min="9477" max="9477" width="11.140625" style="8" customWidth="1"/>
    <col min="9478" max="9482" width="9.140625" style="8"/>
    <col min="9483" max="9483" width="12" style="8" bestFit="1" customWidth="1"/>
    <col min="9484" max="9732" width="9.140625" style="8"/>
    <col min="9733" max="9733" width="11.140625" style="8" customWidth="1"/>
    <col min="9734" max="9738" width="9.140625" style="8"/>
    <col min="9739" max="9739" width="12" style="8" bestFit="1" customWidth="1"/>
    <col min="9740" max="9988" width="9.140625" style="8"/>
    <col min="9989" max="9989" width="11.140625" style="8" customWidth="1"/>
    <col min="9990" max="9994" width="9.140625" style="8"/>
    <col min="9995" max="9995" width="12" style="8" bestFit="1" customWidth="1"/>
    <col min="9996" max="10244" width="9.140625" style="8"/>
    <col min="10245" max="10245" width="11.140625" style="8" customWidth="1"/>
    <col min="10246" max="10250" width="9.140625" style="8"/>
    <col min="10251" max="10251" width="12" style="8" bestFit="1" customWidth="1"/>
    <col min="10252" max="10500" width="9.140625" style="8"/>
    <col min="10501" max="10501" width="11.140625" style="8" customWidth="1"/>
    <col min="10502" max="10506" width="9.140625" style="8"/>
    <col min="10507" max="10507" width="12" style="8" bestFit="1" customWidth="1"/>
    <col min="10508" max="10756" width="9.140625" style="8"/>
    <col min="10757" max="10757" width="11.140625" style="8" customWidth="1"/>
    <col min="10758" max="10762" width="9.140625" style="8"/>
    <col min="10763" max="10763" width="12" style="8" bestFit="1" customWidth="1"/>
    <col min="10764" max="11012" width="9.140625" style="8"/>
    <col min="11013" max="11013" width="11.140625" style="8" customWidth="1"/>
    <col min="11014" max="11018" width="9.140625" style="8"/>
    <col min="11019" max="11019" width="12" style="8" bestFit="1" customWidth="1"/>
    <col min="11020" max="11268" width="9.140625" style="8"/>
    <col min="11269" max="11269" width="11.140625" style="8" customWidth="1"/>
    <col min="11270" max="11274" width="9.140625" style="8"/>
    <col min="11275" max="11275" width="12" style="8" bestFit="1" customWidth="1"/>
    <col min="11276" max="11524" width="9.140625" style="8"/>
    <col min="11525" max="11525" width="11.140625" style="8" customWidth="1"/>
    <col min="11526" max="11530" width="9.140625" style="8"/>
    <col min="11531" max="11531" width="12" style="8" bestFit="1" customWidth="1"/>
    <col min="11532" max="11780" width="9.140625" style="8"/>
    <col min="11781" max="11781" width="11.140625" style="8" customWidth="1"/>
    <col min="11782" max="11786" width="9.140625" style="8"/>
    <col min="11787" max="11787" width="12" style="8" bestFit="1" customWidth="1"/>
    <col min="11788" max="12036" width="9.140625" style="8"/>
    <col min="12037" max="12037" width="11.140625" style="8" customWidth="1"/>
    <col min="12038" max="12042" width="9.140625" style="8"/>
    <col min="12043" max="12043" width="12" style="8" bestFit="1" customWidth="1"/>
    <col min="12044" max="12292" width="9.140625" style="8"/>
    <col min="12293" max="12293" width="11.140625" style="8" customWidth="1"/>
    <col min="12294" max="12298" width="9.140625" style="8"/>
    <col min="12299" max="12299" width="12" style="8" bestFit="1" customWidth="1"/>
    <col min="12300" max="12548" width="9.140625" style="8"/>
    <col min="12549" max="12549" width="11.140625" style="8" customWidth="1"/>
    <col min="12550" max="12554" width="9.140625" style="8"/>
    <col min="12555" max="12555" width="12" style="8" bestFit="1" customWidth="1"/>
    <col min="12556" max="12804" width="9.140625" style="8"/>
    <col min="12805" max="12805" width="11.140625" style="8" customWidth="1"/>
    <col min="12806" max="12810" width="9.140625" style="8"/>
    <col min="12811" max="12811" width="12" style="8" bestFit="1" customWidth="1"/>
    <col min="12812" max="13060" width="9.140625" style="8"/>
    <col min="13061" max="13061" width="11.140625" style="8" customWidth="1"/>
    <col min="13062" max="13066" width="9.140625" style="8"/>
    <col min="13067" max="13067" width="12" style="8" bestFit="1" customWidth="1"/>
    <col min="13068" max="13316" width="9.140625" style="8"/>
    <col min="13317" max="13317" width="11.140625" style="8" customWidth="1"/>
    <col min="13318" max="13322" width="9.140625" style="8"/>
    <col min="13323" max="13323" width="12" style="8" bestFit="1" customWidth="1"/>
    <col min="13324" max="13572" width="9.140625" style="8"/>
    <col min="13573" max="13573" width="11.140625" style="8" customWidth="1"/>
    <col min="13574" max="13578" width="9.140625" style="8"/>
    <col min="13579" max="13579" width="12" style="8" bestFit="1" customWidth="1"/>
    <col min="13580" max="13828" width="9.140625" style="8"/>
    <col min="13829" max="13829" width="11.140625" style="8" customWidth="1"/>
    <col min="13830" max="13834" width="9.140625" style="8"/>
    <col min="13835" max="13835" width="12" style="8" bestFit="1" customWidth="1"/>
    <col min="13836" max="14084" width="9.140625" style="8"/>
    <col min="14085" max="14085" width="11.140625" style="8" customWidth="1"/>
    <col min="14086" max="14090" width="9.140625" style="8"/>
    <col min="14091" max="14091" width="12" style="8" bestFit="1" customWidth="1"/>
    <col min="14092" max="14340" width="9.140625" style="8"/>
    <col min="14341" max="14341" width="11.140625" style="8" customWidth="1"/>
    <col min="14342" max="14346" width="9.140625" style="8"/>
    <col min="14347" max="14347" width="12" style="8" bestFit="1" customWidth="1"/>
    <col min="14348" max="14596" width="9.140625" style="8"/>
    <col min="14597" max="14597" width="11.140625" style="8" customWidth="1"/>
    <col min="14598" max="14602" width="9.140625" style="8"/>
    <col min="14603" max="14603" width="12" style="8" bestFit="1" customWidth="1"/>
    <col min="14604" max="14852" width="9.140625" style="8"/>
    <col min="14853" max="14853" width="11.140625" style="8" customWidth="1"/>
    <col min="14854" max="14858" width="9.140625" style="8"/>
    <col min="14859" max="14859" width="12" style="8" bestFit="1" customWidth="1"/>
    <col min="14860" max="15108" width="9.140625" style="8"/>
    <col min="15109" max="15109" width="11.140625" style="8" customWidth="1"/>
    <col min="15110" max="15114" width="9.140625" style="8"/>
    <col min="15115" max="15115" width="12" style="8" bestFit="1" customWidth="1"/>
    <col min="15116" max="15364" width="9.140625" style="8"/>
    <col min="15365" max="15365" width="11.140625" style="8" customWidth="1"/>
    <col min="15366" max="15370" width="9.140625" style="8"/>
    <col min="15371" max="15371" width="12" style="8" bestFit="1" customWidth="1"/>
    <col min="15372" max="15620" width="9.140625" style="8"/>
    <col min="15621" max="15621" width="11.140625" style="8" customWidth="1"/>
    <col min="15622" max="15626" width="9.140625" style="8"/>
    <col min="15627" max="15627" width="12" style="8" bestFit="1" customWidth="1"/>
    <col min="15628" max="15876" width="9.140625" style="8"/>
    <col min="15877" max="15877" width="11.140625" style="8" customWidth="1"/>
    <col min="15878" max="15882" width="9.140625" style="8"/>
    <col min="15883" max="15883" width="12" style="8" bestFit="1" customWidth="1"/>
    <col min="15884" max="16132" width="9.140625" style="8"/>
    <col min="16133" max="16133" width="11.140625" style="8" customWidth="1"/>
    <col min="16134" max="16138" width="9.140625" style="8"/>
    <col min="16139" max="16139" width="12" style="8" bestFit="1" customWidth="1"/>
    <col min="16140" max="16384" width="9.140625" style="8"/>
  </cols>
  <sheetData>
    <row r="4" spans="15:15" x14ac:dyDescent="0.2">
      <c r="O4" s="16" t="s">
        <v>55</v>
      </c>
    </row>
    <row r="39" spans="5:11" x14ac:dyDescent="0.2">
      <c r="E39" s="8">
        <v>20.454545</v>
      </c>
      <c r="F39" s="8">
        <f>SQRT(SUM(E39:E49))</f>
        <v>105.11898018436062</v>
      </c>
      <c r="H39" s="8">
        <v>18.75</v>
      </c>
      <c r="I39" s="8">
        <f>SQRT(SUM(H39:H49))</f>
        <v>100.64376118269826</v>
      </c>
      <c r="K39" s="8">
        <v>408.33333299999998</v>
      </c>
    </row>
    <row r="40" spans="5:11" x14ac:dyDescent="0.2">
      <c r="E40" s="8">
        <v>20.454545</v>
      </c>
      <c r="H40" s="8">
        <v>18.75</v>
      </c>
      <c r="K40" s="8">
        <v>1302.083333</v>
      </c>
    </row>
    <row r="41" spans="5:11" x14ac:dyDescent="0.2">
      <c r="E41" s="8">
        <v>145.454545</v>
      </c>
      <c r="H41" s="8">
        <v>133.33333300000001</v>
      </c>
      <c r="K41" s="8">
        <v>1875</v>
      </c>
    </row>
    <row r="42" spans="5:11" x14ac:dyDescent="0.2">
      <c r="E42" s="8">
        <v>2045.4545450000001</v>
      </c>
      <c r="H42" s="8">
        <v>1875</v>
      </c>
      <c r="K42" s="8">
        <v>1875</v>
      </c>
    </row>
    <row r="43" spans="5:11" x14ac:dyDescent="0.2">
      <c r="E43" s="8">
        <v>2045.4545450000001</v>
      </c>
      <c r="H43" s="8">
        <v>1875</v>
      </c>
      <c r="K43" s="8">
        <v>133.33333300000001</v>
      </c>
    </row>
    <row r="44" spans="5:11" x14ac:dyDescent="0.2">
      <c r="E44" s="8">
        <v>1420.4545450000001</v>
      </c>
      <c r="H44" s="8">
        <v>1302.083333</v>
      </c>
      <c r="K44" s="8">
        <v>1302.083333</v>
      </c>
    </row>
    <row r="45" spans="5:11" x14ac:dyDescent="0.2">
      <c r="E45" s="8">
        <v>1420.4545450000001</v>
      </c>
      <c r="H45" s="8">
        <v>1302.083333</v>
      </c>
      <c r="K45" s="8">
        <v>1302.083333</v>
      </c>
    </row>
    <row r="46" spans="5:11" x14ac:dyDescent="0.2">
      <c r="E46" s="8">
        <v>20.454545</v>
      </c>
      <c r="H46" s="8">
        <v>18.75</v>
      </c>
      <c r="K46" s="8">
        <v>18.75</v>
      </c>
    </row>
    <row r="47" spans="5:11" x14ac:dyDescent="0.2">
      <c r="E47" s="8">
        <v>1420.4545450000001</v>
      </c>
      <c r="H47" s="8">
        <v>1302.083333</v>
      </c>
      <c r="K47" s="8">
        <v>18.75</v>
      </c>
    </row>
    <row r="48" spans="5:11" x14ac:dyDescent="0.2">
      <c r="E48" s="8">
        <v>2045.4545450000001</v>
      </c>
      <c r="H48" s="8">
        <v>1875</v>
      </c>
      <c r="K48" s="8">
        <v>18.75</v>
      </c>
    </row>
    <row r="49" spans="5:32" ht="15" customHeight="1" x14ac:dyDescent="0.2">
      <c r="E49" s="8">
        <v>445.454545</v>
      </c>
      <c r="H49" s="8">
        <v>408.33333299999998</v>
      </c>
      <c r="K49" s="8">
        <v>1875</v>
      </c>
    </row>
    <row r="50" spans="5:32" ht="15" customHeight="1" x14ac:dyDescent="0.2"/>
    <row r="52" spans="5:32" ht="54" customHeight="1" x14ac:dyDescent="0.25">
      <c r="E52" s="31" t="s">
        <v>67</v>
      </c>
      <c r="F52" s="32"/>
      <c r="G52" s="32"/>
      <c r="H52" s="32"/>
      <c r="I52" s="32"/>
      <c r="J52" s="32"/>
      <c r="K52" s="32"/>
      <c r="L52" s="32"/>
    </row>
    <row r="56" spans="5:32" x14ac:dyDescent="0.2">
      <c r="T56" s="8" t="s">
        <v>68</v>
      </c>
      <c r="U56" s="8" t="s">
        <v>69</v>
      </c>
      <c r="V56" s="8" t="s">
        <v>70</v>
      </c>
      <c r="W56" s="8" t="s">
        <v>71</v>
      </c>
      <c r="X56" s="8" t="s">
        <v>56</v>
      </c>
      <c r="Y56" s="8" t="s">
        <v>72</v>
      </c>
      <c r="Z56" s="8" t="s">
        <v>73</v>
      </c>
      <c r="AA56" s="8" t="s">
        <v>74</v>
      </c>
      <c r="AB56" s="8" t="s">
        <v>75</v>
      </c>
      <c r="AC56" s="8" t="s">
        <v>76</v>
      </c>
      <c r="AD56" s="8" t="s">
        <v>77</v>
      </c>
      <c r="AE56" s="8" t="s">
        <v>78</v>
      </c>
      <c r="AF56" s="8" t="s">
        <v>79</v>
      </c>
    </row>
    <row r="57" spans="5:32" x14ac:dyDescent="0.2">
      <c r="E57" s="8" t="s">
        <v>56</v>
      </c>
      <c r="F57" s="8" t="s">
        <v>57</v>
      </c>
      <c r="G57" s="8" t="s">
        <v>58</v>
      </c>
      <c r="H57" s="8" t="s">
        <v>59</v>
      </c>
      <c r="I57" s="8" t="s">
        <v>60</v>
      </c>
      <c r="J57" s="8" t="s">
        <v>61</v>
      </c>
      <c r="K57" s="8" t="s">
        <v>66</v>
      </c>
      <c r="L57" s="8" t="s">
        <v>62</v>
      </c>
      <c r="M57" s="8" t="s">
        <v>63</v>
      </c>
      <c r="N57" s="8" t="s">
        <v>64</v>
      </c>
      <c r="T57" s="8" t="s">
        <v>80</v>
      </c>
      <c r="U57" s="8" t="s">
        <v>81</v>
      </c>
      <c r="V57" s="8" t="s">
        <v>82</v>
      </c>
      <c r="W57" s="8" t="s">
        <v>83</v>
      </c>
      <c r="X57" s="8" t="s">
        <v>84</v>
      </c>
      <c r="Y57" s="8" t="s">
        <v>85</v>
      </c>
      <c r="Z57" s="8">
        <v>2016</v>
      </c>
      <c r="AA57" s="8">
        <v>4</v>
      </c>
      <c r="AB57" s="8">
        <v>12</v>
      </c>
      <c r="AC57" s="8">
        <v>12</v>
      </c>
      <c r="AD57" s="8">
        <v>3271</v>
      </c>
      <c r="AE57" s="8">
        <v>201604</v>
      </c>
      <c r="AF57" s="33">
        <v>43567.529299571761</v>
      </c>
    </row>
    <row r="58" spans="5:32" x14ac:dyDescent="0.2">
      <c r="E58" s="8" t="s">
        <v>65</v>
      </c>
      <c r="F58" s="8">
        <v>3271</v>
      </c>
      <c r="G58" s="17">
        <v>201701</v>
      </c>
      <c r="H58" s="8">
        <v>25</v>
      </c>
      <c r="I58" s="17">
        <f>AVERAGE($F$58:$F$93)</f>
        <v>3702.25</v>
      </c>
      <c r="J58" s="8">
        <f>F58-I58</f>
        <v>-431.25</v>
      </c>
      <c r="K58" s="8">
        <f>POWER(ABS(J58),2)</f>
        <v>185976.5625</v>
      </c>
      <c r="L58" s="8">
        <f>SUM($K$58:$K$93)</f>
        <v>588564426.75</v>
      </c>
      <c r="M58" s="8">
        <f>COUNT($F$58:$F$93)</f>
        <v>36</v>
      </c>
      <c r="N58" s="8">
        <f>SQRT(L58/M58)</f>
        <v>4043.3911329682992</v>
      </c>
      <c r="T58" s="8" t="s">
        <v>80</v>
      </c>
      <c r="U58" s="8" t="s">
        <v>81</v>
      </c>
      <c r="V58" s="8" t="s">
        <v>82</v>
      </c>
      <c r="W58" s="8" t="s">
        <v>83</v>
      </c>
      <c r="X58" s="8" t="s">
        <v>84</v>
      </c>
      <c r="Y58" s="8" t="s">
        <v>85</v>
      </c>
      <c r="Z58" s="8">
        <v>2016</v>
      </c>
      <c r="AA58" s="8">
        <v>5</v>
      </c>
      <c r="AB58" s="8">
        <v>12</v>
      </c>
      <c r="AC58" s="8">
        <v>12</v>
      </c>
      <c r="AD58" s="8">
        <v>2761</v>
      </c>
      <c r="AE58" s="8">
        <v>201605</v>
      </c>
      <c r="AF58" s="33">
        <v>43567.529299571761</v>
      </c>
    </row>
    <row r="59" spans="5:32" x14ac:dyDescent="0.2">
      <c r="E59" s="8" t="s">
        <v>65</v>
      </c>
      <c r="F59" s="8">
        <v>2761</v>
      </c>
      <c r="G59" s="17">
        <v>201702</v>
      </c>
      <c r="H59" s="8">
        <v>26</v>
      </c>
      <c r="I59" s="17">
        <f t="shared" ref="I59:I93" si="0">AVERAGE($F$58:$F$93)</f>
        <v>3702.25</v>
      </c>
      <c r="J59" s="8">
        <f t="shared" ref="J59:J93" si="1">F59-I59</f>
        <v>-941.25</v>
      </c>
      <c r="K59" s="8">
        <f t="shared" ref="K59:K93" si="2">POWER(ABS(J59),2)</f>
        <v>885951.5625</v>
      </c>
      <c r="L59" s="8">
        <f t="shared" ref="L59:L93" si="3">SUM($K$58:$K$93)</f>
        <v>588564426.75</v>
      </c>
      <c r="M59" s="8">
        <f t="shared" ref="M59:M93" si="4">COUNT($F$58:$F$93)</f>
        <v>36</v>
      </c>
      <c r="N59" s="8">
        <f t="shared" ref="N59:N93" si="5">SQRT(L59/M59)</f>
        <v>4043.3911329682992</v>
      </c>
      <c r="T59" s="8" t="s">
        <v>80</v>
      </c>
      <c r="U59" s="8" t="s">
        <v>81</v>
      </c>
      <c r="V59" s="8" t="s">
        <v>82</v>
      </c>
      <c r="W59" s="8" t="s">
        <v>83</v>
      </c>
      <c r="X59" s="8" t="s">
        <v>84</v>
      </c>
      <c r="Y59" s="8" t="s">
        <v>85</v>
      </c>
      <c r="Z59" s="8">
        <v>2016</v>
      </c>
      <c r="AA59" s="8">
        <v>6</v>
      </c>
      <c r="AB59" s="8">
        <v>12</v>
      </c>
      <c r="AC59" s="8">
        <v>12</v>
      </c>
      <c r="AD59" s="8">
        <v>3261</v>
      </c>
      <c r="AE59" s="8">
        <v>201606</v>
      </c>
      <c r="AF59" s="33">
        <v>43567.529299571761</v>
      </c>
    </row>
    <row r="60" spans="5:32" x14ac:dyDescent="0.2">
      <c r="E60" s="8" t="s">
        <v>65</v>
      </c>
      <c r="F60" s="8">
        <v>3261</v>
      </c>
      <c r="G60" s="17">
        <v>201703</v>
      </c>
      <c r="H60" s="8">
        <v>27</v>
      </c>
      <c r="I60" s="17">
        <f t="shared" si="0"/>
        <v>3702.25</v>
      </c>
      <c r="J60" s="8">
        <f t="shared" si="1"/>
        <v>-441.25</v>
      </c>
      <c r="K60" s="8">
        <f t="shared" si="2"/>
        <v>194701.5625</v>
      </c>
      <c r="L60" s="8">
        <f t="shared" si="3"/>
        <v>588564426.75</v>
      </c>
      <c r="M60" s="8">
        <f t="shared" si="4"/>
        <v>36</v>
      </c>
      <c r="N60" s="8">
        <f t="shared" si="5"/>
        <v>4043.3911329682992</v>
      </c>
      <c r="T60" s="8" t="s">
        <v>80</v>
      </c>
      <c r="U60" s="8" t="s">
        <v>81</v>
      </c>
      <c r="V60" s="8" t="s">
        <v>82</v>
      </c>
      <c r="W60" s="8" t="s">
        <v>83</v>
      </c>
      <c r="X60" s="8" t="s">
        <v>84</v>
      </c>
      <c r="Y60" s="8" t="s">
        <v>85</v>
      </c>
      <c r="Z60" s="8">
        <v>2016</v>
      </c>
      <c r="AA60" s="8">
        <v>7</v>
      </c>
      <c r="AB60" s="8">
        <v>12</v>
      </c>
      <c r="AC60" s="8">
        <v>12</v>
      </c>
      <c r="AD60" s="8">
        <v>25577</v>
      </c>
      <c r="AE60" s="8">
        <v>201607</v>
      </c>
      <c r="AF60" s="33">
        <v>43567.529299571761</v>
      </c>
    </row>
    <row r="61" spans="5:32" x14ac:dyDescent="0.2">
      <c r="E61" s="8" t="s">
        <v>65</v>
      </c>
      <c r="F61" s="8">
        <v>25577</v>
      </c>
      <c r="G61" s="17">
        <v>201704</v>
      </c>
      <c r="H61" s="8">
        <v>28</v>
      </c>
      <c r="I61" s="17">
        <f t="shared" si="0"/>
        <v>3702.25</v>
      </c>
      <c r="J61" s="8">
        <f t="shared" si="1"/>
        <v>21874.75</v>
      </c>
      <c r="K61" s="8">
        <f t="shared" si="2"/>
        <v>478504687.5625</v>
      </c>
      <c r="L61" s="8">
        <f t="shared" si="3"/>
        <v>588564426.75</v>
      </c>
      <c r="M61" s="8">
        <f t="shared" si="4"/>
        <v>36</v>
      </c>
      <c r="N61" s="8">
        <f t="shared" si="5"/>
        <v>4043.3911329682992</v>
      </c>
      <c r="T61" s="8" t="s">
        <v>80</v>
      </c>
      <c r="U61" s="8" t="s">
        <v>81</v>
      </c>
      <c r="V61" s="8" t="s">
        <v>82</v>
      </c>
      <c r="W61" s="8" t="s">
        <v>83</v>
      </c>
      <c r="X61" s="8" t="s">
        <v>84</v>
      </c>
      <c r="Y61" s="8" t="s">
        <v>85</v>
      </c>
      <c r="Z61" s="8">
        <v>2016</v>
      </c>
      <c r="AA61" s="8">
        <v>8</v>
      </c>
      <c r="AB61" s="8">
        <v>12</v>
      </c>
      <c r="AC61" s="8">
        <v>12</v>
      </c>
      <c r="AD61" s="8">
        <v>870</v>
      </c>
      <c r="AE61" s="8">
        <v>201608</v>
      </c>
      <c r="AF61" s="33">
        <v>43567.529299571761</v>
      </c>
    </row>
    <row r="62" spans="5:32" x14ac:dyDescent="0.2">
      <c r="E62" s="8" t="s">
        <v>65</v>
      </c>
      <c r="F62" s="8">
        <v>870</v>
      </c>
      <c r="G62" s="17">
        <v>201705</v>
      </c>
      <c r="H62" s="8">
        <v>29</v>
      </c>
      <c r="I62" s="17">
        <f t="shared" si="0"/>
        <v>3702.25</v>
      </c>
      <c r="J62" s="8">
        <f t="shared" si="1"/>
        <v>-2832.25</v>
      </c>
      <c r="K62" s="8">
        <f t="shared" si="2"/>
        <v>8021640.0625</v>
      </c>
      <c r="L62" s="8">
        <f t="shared" si="3"/>
        <v>588564426.75</v>
      </c>
      <c r="M62" s="8">
        <f t="shared" si="4"/>
        <v>36</v>
      </c>
      <c r="N62" s="8">
        <f t="shared" si="5"/>
        <v>4043.3911329682992</v>
      </c>
      <c r="T62" s="8" t="s">
        <v>80</v>
      </c>
      <c r="U62" s="8" t="s">
        <v>81</v>
      </c>
      <c r="V62" s="8" t="s">
        <v>82</v>
      </c>
      <c r="W62" s="8" t="s">
        <v>83</v>
      </c>
      <c r="X62" s="8" t="s">
        <v>84</v>
      </c>
      <c r="Y62" s="8" t="s">
        <v>85</v>
      </c>
      <c r="Z62" s="8">
        <v>2016</v>
      </c>
      <c r="AA62" s="8">
        <v>9</v>
      </c>
      <c r="AB62" s="8">
        <v>12</v>
      </c>
      <c r="AC62" s="8">
        <v>12</v>
      </c>
      <c r="AD62" s="8">
        <v>4134</v>
      </c>
      <c r="AE62" s="8">
        <v>201609</v>
      </c>
      <c r="AF62" s="33">
        <v>43567.529299571761</v>
      </c>
    </row>
    <row r="63" spans="5:32" x14ac:dyDescent="0.2">
      <c r="E63" s="8" t="s">
        <v>65</v>
      </c>
      <c r="F63" s="8">
        <v>4134</v>
      </c>
      <c r="G63" s="17">
        <v>201706</v>
      </c>
      <c r="H63" s="8">
        <v>30</v>
      </c>
      <c r="I63" s="17">
        <f t="shared" si="0"/>
        <v>3702.25</v>
      </c>
      <c r="J63" s="8">
        <f t="shared" si="1"/>
        <v>431.75</v>
      </c>
      <c r="K63" s="8">
        <f t="shared" si="2"/>
        <v>186408.0625</v>
      </c>
      <c r="L63" s="8">
        <f t="shared" si="3"/>
        <v>588564426.75</v>
      </c>
      <c r="M63" s="8">
        <f t="shared" si="4"/>
        <v>36</v>
      </c>
      <c r="N63" s="8">
        <f t="shared" si="5"/>
        <v>4043.3911329682992</v>
      </c>
      <c r="T63" s="8" t="s">
        <v>80</v>
      </c>
      <c r="U63" s="8" t="s">
        <v>81</v>
      </c>
      <c r="V63" s="8" t="s">
        <v>82</v>
      </c>
      <c r="W63" s="8" t="s">
        <v>83</v>
      </c>
      <c r="X63" s="8" t="s">
        <v>84</v>
      </c>
      <c r="Y63" s="8" t="s">
        <v>85</v>
      </c>
      <c r="Z63" s="8">
        <v>2016</v>
      </c>
      <c r="AA63" s="8">
        <v>10</v>
      </c>
      <c r="AB63" s="8">
        <v>12</v>
      </c>
      <c r="AC63" s="8">
        <v>12</v>
      </c>
      <c r="AD63" s="8">
        <v>5130</v>
      </c>
      <c r="AE63" s="8">
        <v>201610</v>
      </c>
      <c r="AF63" s="33">
        <v>43567.529299571761</v>
      </c>
    </row>
    <row r="64" spans="5:32" x14ac:dyDescent="0.2">
      <c r="E64" s="8" t="s">
        <v>65</v>
      </c>
      <c r="F64" s="8">
        <v>5130</v>
      </c>
      <c r="G64" s="17">
        <v>201707</v>
      </c>
      <c r="H64" s="8">
        <v>31</v>
      </c>
      <c r="I64" s="17">
        <f t="shared" si="0"/>
        <v>3702.25</v>
      </c>
      <c r="J64" s="8">
        <f t="shared" si="1"/>
        <v>1427.75</v>
      </c>
      <c r="K64" s="8">
        <f t="shared" si="2"/>
        <v>2038470.0625</v>
      </c>
      <c r="L64" s="8">
        <f t="shared" si="3"/>
        <v>588564426.75</v>
      </c>
      <c r="M64" s="8">
        <f t="shared" si="4"/>
        <v>36</v>
      </c>
      <c r="N64" s="8">
        <f t="shared" si="5"/>
        <v>4043.3911329682992</v>
      </c>
      <c r="T64" s="8" t="s">
        <v>80</v>
      </c>
      <c r="U64" s="8" t="s">
        <v>81</v>
      </c>
      <c r="V64" s="8" t="s">
        <v>82</v>
      </c>
      <c r="W64" s="8" t="s">
        <v>83</v>
      </c>
      <c r="X64" s="8" t="s">
        <v>84</v>
      </c>
      <c r="Y64" s="8" t="s">
        <v>85</v>
      </c>
      <c r="Z64" s="8">
        <v>2016</v>
      </c>
      <c r="AA64" s="8">
        <v>11</v>
      </c>
      <c r="AB64" s="8">
        <v>12</v>
      </c>
      <c r="AC64" s="8">
        <v>12</v>
      </c>
      <c r="AD64" s="8">
        <v>9400</v>
      </c>
      <c r="AE64" s="8">
        <v>201611</v>
      </c>
      <c r="AF64" s="33">
        <v>43567.529299571761</v>
      </c>
    </row>
    <row r="65" spans="5:32" x14ac:dyDescent="0.2">
      <c r="E65" s="8" t="s">
        <v>65</v>
      </c>
      <c r="F65" s="8">
        <v>9400</v>
      </c>
      <c r="G65" s="17">
        <v>201708</v>
      </c>
      <c r="H65" s="8">
        <v>32</v>
      </c>
      <c r="I65" s="17">
        <f t="shared" si="0"/>
        <v>3702.25</v>
      </c>
      <c r="J65" s="8">
        <f t="shared" si="1"/>
        <v>5697.75</v>
      </c>
      <c r="K65" s="8">
        <f t="shared" si="2"/>
        <v>32464355.0625</v>
      </c>
      <c r="L65" s="8">
        <f t="shared" si="3"/>
        <v>588564426.75</v>
      </c>
      <c r="M65" s="8">
        <f t="shared" si="4"/>
        <v>36</v>
      </c>
      <c r="N65" s="8">
        <f t="shared" si="5"/>
        <v>4043.3911329682992</v>
      </c>
      <c r="T65" s="8" t="s">
        <v>80</v>
      </c>
      <c r="U65" s="8" t="s">
        <v>81</v>
      </c>
      <c r="V65" s="8" t="s">
        <v>82</v>
      </c>
      <c r="W65" s="8" t="s">
        <v>83</v>
      </c>
      <c r="X65" s="8" t="s">
        <v>84</v>
      </c>
      <c r="Y65" s="8" t="s">
        <v>85</v>
      </c>
      <c r="Z65" s="8">
        <v>2016</v>
      </c>
      <c r="AA65" s="8">
        <v>12</v>
      </c>
      <c r="AB65" s="8">
        <v>12</v>
      </c>
      <c r="AC65" s="8">
        <v>12</v>
      </c>
      <c r="AD65" s="8">
        <v>2100</v>
      </c>
      <c r="AE65" s="8">
        <v>201612</v>
      </c>
      <c r="AF65" s="33">
        <v>43567.529299571761</v>
      </c>
    </row>
    <row r="66" spans="5:32" x14ac:dyDescent="0.2">
      <c r="E66" s="8" t="s">
        <v>65</v>
      </c>
      <c r="F66" s="8">
        <v>2100</v>
      </c>
      <c r="G66" s="17">
        <v>201709</v>
      </c>
      <c r="H66" s="8">
        <v>33</v>
      </c>
      <c r="I66" s="17">
        <f t="shared" si="0"/>
        <v>3702.25</v>
      </c>
      <c r="J66" s="8">
        <f t="shared" si="1"/>
        <v>-1602.25</v>
      </c>
      <c r="K66" s="8">
        <f t="shared" si="2"/>
        <v>2567205.0625</v>
      </c>
      <c r="L66" s="8">
        <f t="shared" si="3"/>
        <v>588564426.75</v>
      </c>
      <c r="M66" s="8">
        <f t="shared" si="4"/>
        <v>36</v>
      </c>
      <c r="N66" s="8">
        <f t="shared" si="5"/>
        <v>4043.3911329682992</v>
      </c>
      <c r="T66" s="8" t="s">
        <v>80</v>
      </c>
      <c r="U66" s="8" t="s">
        <v>81</v>
      </c>
      <c r="V66" s="8" t="s">
        <v>82</v>
      </c>
      <c r="W66" s="8" t="s">
        <v>83</v>
      </c>
      <c r="X66" s="8" t="s">
        <v>84</v>
      </c>
      <c r="Y66" s="8" t="s">
        <v>85</v>
      </c>
      <c r="Z66" s="8">
        <v>2017</v>
      </c>
      <c r="AA66" s="8">
        <v>1</v>
      </c>
      <c r="AB66" s="8">
        <v>12</v>
      </c>
      <c r="AC66" s="8">
        <v>12</v>
      </c>
      <c r="AD66" s="8">
        <v>2126</v>
      </c>
      <c r="AE66" s="8">
        <v>201701</v>
      </c>
      <c r="AF66" s="33">
        <v>43567.529299571761</v>
      </c>
    </row>
    <row r="67" spans="5:32" x14ac:dyDescent="0.2">
      <c r="E67" s="8" t="s">
        <v>65</v>
      </c>
      <c r="F67" s="8">
        <v>2126</v>
      </c>
      <c r="G67" s="17">
        <v>201710</v>
      </c>
      <c r="H67" s="8">
        <v>34</v>
      </c>
      <c r="I67" s="17">
        <f t="shared" si="0"/>
        <v>3702.25</v>
      </c>
      <c r="J67" s="8">
        <f t="shared" si="1"/>
        <v>-1576.25</v>
      </c>
      <c r="K67" s="8">
        <f t="shared" si="2"/>
        <v>2484564.0625</v>
      </c>
      <c r="L67" s="8">
        <f t="shared" si="3"/>
        <v>588564426.75</v>
      </c>
      <c r="M67" s="8">
        <f t="shared" si="4"/>
        <v>36</v>
      </c>
      <c r="N67" s="8">
        <f t="shared" si="5"/>
        <v>4043.3911329682992</v>
      </c>
      <c r="T67" s="8" t="s">
        <v>80</v>
      </c>
      <c r="U67" s="8" t="s">
        <v>81</v>
      </c>
      <c r="V67" s="8" t="s">
        <v>82</v>
      </c>
      <c r="W67" s="8" t="s">
        <v>83</v>
      </c>
      <c r="X67" s="8" t="s">
        <v>84</v>
      </c>
      <c r="Y67" s="8" t="s">
        <v>85</v>
      </c>
      <c r="Z67" s="8">
        <v>2017</v>
      </c>
      <c r="AA67" s="8">
        <v>2</v>
      </c>
      <c r="AB67" s="8">
        <v>12</v>
      </c>
      <c r="AC67" s="8">
        <v>12</v>
      </c>
      <c r="AD67" s="8">
        <v>1200</v>
      </c>
      <c r="AE67" s="8">
        <v>201702</v>
      </c>
      <c r="AF67" s="33">
        <v>43567.529299571761</v>
      </c>
    </row>
    <row r="68" spans="5:32" x14ac:dyDescent="0.2">
      <c r="E68" s="8" t="s">
        <v>65</v>
      </c>
      <c r="F68" s="8">
        <v>1200</v>
      </c>
      <c r="G68" s="17">
        <v>201711</v>
      </c>
      <c r="H68" s="8">
        <v>35</v>
      </c>
      <c r="I68" s="17">
        <f t="shared" si="0"/>
        <v>3702.25</v>
      </c>
      <c r="J68" s="8">
        <f t="shared" si="1"/>
        <v>-2502.25</v>
      </c>
      <c r="K68" s="8">
        <f t="shared" si="2"/>
        <v>6261255.0625</v>
      </c>
      <c r="L68" s="8">
        <f t="shared" si="3"/>
        <v>588564426.75</v>
      </c>
      <c r="M68" s="8">
        <f t="shared" si="4"/>
        <v>36</v>
      </c>
      <c r="N68" s="8">
        <f t="shared" si="5"/>
        <v>4043.3911329682992</v>
      </c>
      <c r="T68" s="8" t="s">
        <v>80</v>
      </c>
      <c r="U68" s="8" t="s">
        <v>81</v>
      </c>
      <c r="V68" s="8" t="s">
        <v>82</v>
      </c>
      <c r="W68" s="8" t="s">
        <v>83</v>
      </c>
      <c r="X68" s="8" t="s">
        <v>84</v>
      </c>
      <c r="Y68" s="8" t="s">
        <v>85</v>
      </c>
      <c r="Z68" s="8">
        <v>2017</v>
      </c>
      <c r="AA68" s="8">
        <v>3</v>
      </c>
      <c r="AB68" s="8">
        <v>12</v>
      </c>
      <c r="AC68" s="8">
        <v>12</v>
      </c>
      <c r="AD68" s="8">
        <v>4905</v>
      </c>
      <c r="AE68" s="8">
        <v>201703</v>
      </c>
      <c r="AF68" s="33">
        <v>43567.529299571761</v>
      </c>
    </row>
    <row r="69" spans="5:32" x14ac:dyDescent="0.2">
      <c r="E69" s="8" t="s">
        <v>65</v>
      </c>
      <c r="F69" s="8">
        <v>4905</v>
      </c>
      <c r="G69" s="17">
        <v>201712</v>
      </c>
      <c r="H69" s="8">
        <v>36</v>
      </c>
      <c r="I69" s="17">
        <f t="shared" si="0"/>
        <v>3702.25</v>
      </c>
      <c r="J69" s="8">
        <f t="shared" si="1"/>
        <v>1202.75</v>
      </c>
      <c r="K69" s="8">
        <f t="shared" si="2"/>
        <v>1446607.5625</v>
      </c>
      <c r="L69" s="8">
        <f t="shared" si="3"/>
        <v>588564426.75</v>
      </c>
      <c r="M69" s="8">
        <f t="shared" si="4"/>
        <v>36</v>
      </c>
      <c r="N69" s="8">
        <f t="shared" si="5"/>
        <v>4043.3911329682992</v>
      </c>
      <c r="T69" s="8" t="s">
        <v>80</v>
      </c>
      <c r="U69" s="8" t="s">
        <v>81</v>
      </c>
      <c r="V69" s="8" t="s">
        <v>82</v>
      </c>
      <c r="W69" s="8" t="s">
        <v>83</v>
      </c>
      <c r="X69" s="8" t="s">
        <v>84</v>
      </c>
      <c r="Y69" s="8" t="s">
        <v>85</v>
      </c>
      <c r="Z69" s="8">
        <v>2017</v>
      </c>
      <c r="AA69" s="8">
        <v>4</v>
      </c>
      <c r="AB69" s="8">
        <v>12</v>
      </c>
      <c r="AC69" s="8">
        <v>12</v>
      </c>
      <c r="AD69" s="8">
        <v>2141</v>
      </c>
      <c r="AE69" s="8">
        <v>201704</v>
      </c>
      <c r="AF69" s="33">
        <v>43567.529299571761</v>
      </c>
    </row>
    <row r="70" spans="5:32" x14ac:dyDescent="0.2">
      <c r="F70" s="8">
        <v>2141</v>
      </c>
      <c r="I70" s="17">
        <f t="shared" si="0"/>
        <v>3702.25</v>
      </c>
      <c r="J70" s="8">
        <f t="shared" si="1"/>
        <v>-1561.25</v>
      </c>
      <c r="K70" s="8">
        <f t="shared" si="2"/>
        <v>2437501.5625</v>
      </c>
      <c r="L70" s="8">
        <f t="shared" si="3"/>
        <v>588564426.75</v>
      </c>
      <c r="M70" s="8">
        <f t="shared" si="4"/>
        <v>36</v>
      </c>
      <c r="N70" s="8">
        <f t="shared" si="5"/>
        <v>4043.3911329682992</v>
      </c>
      <c r="T70" s="8" t="s">
        <v>80</v>
      </c>
      <c r="U70" s="8" t="s">
        <v>81</v>
      </c>
      <c r="V70" s="8" t="s">
        <v>82</v>
      </c>
      <c r="W70" s="8" t="s">
        <v>83</v>
      </c>
      <c r="X70" s="8" t="s">
        <v>84</v>
      </c>
      <c r="Y70" s="8" t="s">
        <v>85</v>
      </c>
      <c r="Z70" s="8">
        <v>2017</v>
      </c>
      <c r="AA70" s="8">
        <v>5</v>
      </c>
      <c r="AB70" s="8">
        <v>12</v>
      </c>
      <c r="AC70" s="8">
        <v>12</v>
      </c>
      <c r="AD70" s="8">
        <v>1573</v>
      </c>
      <c r="AE70" s="8">
        <v>201705</v>
      </c>
      <c r="AF70" s="33">
        <v>43567.529299571761</v>
      </c>
    </row>
    <row r="71" spans="5:32" x14ac:dyDescent="0.2">
      <c r="F71" s="8">
        <v>1573</v>
      </c>
      <c r="I71" s="17">
        <f t="shared" si="0"/>
        <v>3702.25</v>
      </c>
      <c r="J71" s="8">
        <f t="shared" si="1"/>
        <v>-2129.25</v>
      </c>
      <c r="K71" s="8">
        <f t="shared" si="2"/>
        <v>4533705.5625</v>
      </c>
      <c r="L71" s="8">
        <f t="shared" si="3"/>
        <v>588564426.75</v>
      </c>
      <c r="M71" s="8">
        <f t="shared" si="4"/>
        <v>36</v>
      </c>
      <c r="N71" s="8">
        <f t="shared" si="5"/>
        <v>4043.3911329682992</v>
      </c>
      <c r="T71" s="8" t="s">
        <v>80</v>
      </c>
      <c r="U71" s="8" t="s">
        <v>81</v>
      </c>
      <c r="V71" s="8" t="s">
        <v>82</v>
      </c>
      <c r="W71" s="8" t="s">
        <v>83</v>
      </c>
      <c r="X71" s="8" t="s">
        <v>84</v>
      </c>
      <c r="Y71" s="8" t="s">
        <v>85</v>
      </c>
      <c r="Z71" s="8">
        <v>2017</v>
      </c>
      <c r="AA71" s="8">
        <v>6</v>
      </c>
      <c r="AB71" s="8">
        <v>12</v>
      </c>
      <c r="AC71" s="8">
        <v>12</v>
      </c>
      <c r="AD71" s="8">
        <v>2400</v>
      </c>
      <c r="AE71" s="8">
        <v>201706</v>
      </c>
      <c r="AF71" s="33">
        <v>43567.529299571761</v>
      </c>
    </row>
    <row r="72" spans="5:32" x14ac:dyDescent="0.2">
      <c r="F72" s="8">
        <v>2400</v>
      </c>
      <c r="I72" s="17">
        <f t="shared" si="0"/>
        <v>3702.25</v>
      </c>
      <c r="J72" s="8">
        <f t="shared" si="1"/>
        <v>-1302.25</v>
      </c>
      <c r="K72" s="8">
        <f t="shared" si="2"/>
        <v>1695855.0625</v>
      </c>
      <c r="L72" s="8">
        <f t="shared" si="3"/>
        <v>588564426.75</v>
      </c>
      <c r="M72" s="8">
        <f t="shared" si="4"/>
        <v>36</v>
      </c>
      <c r="N72" s="8">
        <f t="shared" si="5"/>
        <v>4043.3911329682992</v>
      </c>
      <c r="T72" s="8" t="s">
        <v>80</v>
      </c>
      <c r="U72" s="8" t="s">
        <v>81</v>
      </c>
      <c r="V72" s="8" t="s">
        <v>82</v>
      </c>
      <c r="W72" s="8" t="s">
        <v>83</v>
      </c>
      <c r="X72" s="8" t="s">
        <v>84</v>
      </c>
      <c r="Y72" s="8" t="s">
        <v>85</v>
      </c>
      <c r="Z72" s="8">
        <v>2017</v>
      </c>
      <c r="AA72" s="8">
        <v>7</v>
      </c>
      <c r="AB72" s="8">
        <v>12</v>
      </c>
      <c r="AC72" s="8">
        <v>12</v>
      </c>
      <c r="AD72" s="8">
        <v>5450</v>
      </c>
      <c r="AE72" s="8">
        <v>201707</v>
      </c>
      <c r="AF72" s="33">
        <v>43567.529299571761</v>
      </c>
    </row>
    <row r="73" spans="5:32" x14ac:dyDescent="0.2">
      <c r="F73" s="8">
        <v>5450</v>
      </c>
      <c r="I73" s="17">
        <f t="shared" si="0"/>
        <v>3702.25</v>
      </c>
      <c r="J73" s="8">
        <f t="shared" si="1"/>
        <v>1747.75</v>
      </c>
      <c r="K73" s="8">
        <f t="shared" si="2"/>
        <v>3054630.0625</v>
      </c>
      <c r="L73" s="8">
        <f t="shared" si="3"/>
        <v>588564426.75</v>
      </c>
      <c r="M73" s="8">
        <f t="shared" si="4"/>
        <v>36</v>
      </c>
      <c r="N73" s="8">
        <f t="shared" si="5"/>
        <v>4043.3911329682992</v>
      </c>
      <c r="T73" s="8" t="s">
        <v>80</v>
      </c>
      <c r="U73" s="8" t="s">
        <v>81</v>
      </c>
      <c r="V73" s="8" t="s">
        <v>82</v>
      </c>
      <c r="W73" s="8" t="s">
        <v>83</v>
      </c>
      <c r="X73" s="8" t="s">
        <v>84</v>
      </c>
      <c r="Y73" s="8" t="s">
        <v>85</v>
      </c>
      <c r="Z73" s="8">
        <v>2017</v>
      </c>
      <c r="AA73" s="8">
        <v>8</v>
      </c>
      <c r="AB73" s="8">
        <v>12</v>
      </c>
      <c r="AC73" s="8">
        <v>12</v>
      </c>
      <c r="AD73" s="8">
        <v>3530</v>
      </c>
      <c r="AE73" s="8">
        <v>201708</v>
      </c>
      <c r="AF73" s="33">
        <v>43567.529299571761</v>
      </c>
    </row>
    <row r="74" spans="5:32" x14ac:dyDescent="0.2">
      <c r="F74" s="8">
        <v>3530</v>
      </c>
      <c r="I74" s="17">
        <f t="shared" si="0"/>
        <v>3702.25</v>
      </c>
      <c r="J74" s="8">
        <f t="shared" si="1"/>
        <v>-172.25</v>
      </c>
      <c r="K74" s="8">
        <f t="shared" si="2"/>
        <v>29670.0625</v>
      </c>
      <c r="L74" s="8">
        <f t="shared" si="3"/>
        <v>588564426.75</v>
      </c>
      <c r="M74" s="8">
        <f t="shared" si="4"/>
        <v>36</v>
      </c>
      <c r="N74" s="8">
        <f t="shared" si="5"/>
        <v>4043.3911329682992</v>
      </c>
      <c r="T74" s="8" t="s">
        <v>80</v>
      </c>
      <c r="U74" s="8" t="s">
        <v>81</v>
      </c>
      <c r="V74" s="8" t="s">
        <v>82</v>
      </c>
      <c r="W74" s="8" t="s">
        <v>83</v>
      </c>
      <c r="X74" s="8" t="s">
        <v>84</v>
      </c>
      <c r="Y74" s="8" t="s">
        <v>85</v>
      </c>
      <c r="Z74" s="8">
        <v>2017</v>
      </c>
      <c r="AA74" s="8">
        <v>9</v>
      </c>
      <c r="AB74" s="8">
        <v>12</v>
      </c>
      <c r="AC74" s="8">
        <v>12</v>
      </c>
      <c r="AD74" s="8">
        <v>4805</v>
      </c>
      <c r="AE74" s="8">
        <v>201709</v>
      </c>
      <c r="AF74" s="33">
        <v>43567.529299571761</v>
      </c>
    </row>
    <row r="75" spans="5:32" x14ac:dyDescent="0.2">
      <c r="F75" s="8">
        <v>4805</v>
      </c>
      <c r="I75" s="17">
        <f t="shared" si="0"/>
        <v>3702.25</v>
      </c>
      <c r="J75" s="8">
        <f t="shared" si="1"/>
        <v>1102.75</v>
      </c>
      <c r="K75" s="8">
        <f t="shared" si="2"/>
        <v>1216057.5625</v>
      </c>
      <c r="L75" s="8">
        <f t="shared" si="3"/>
        <v>588564426.75</v>
      </c>
      <c r="M75" s="8">
        <f t="shared" si="4"/>
        <v>36</v>
      </c>
      <c r="N75" s="8">
        <f t="shared" si="5"/>
        <v>4043.3911329682992</v>
      </c>
      <c r="T75" s="8" t="s">
        <v>80</v>
      </c>
      <c r="U75" s="8" t="s">
        <v>81</v>
      </c>
      <c r="V75" s="8" t="s">
        <v>82</v>
      </c>
      <c r="W75" s="8" t="s">
        <v>83</v>
      </c>
      <c r="X75" s="8" t="s">
        <v>84</v>
      </c>
      <c r="Y75" s="8" t="s">
        <v>85</v>
      </c>
      <c r="Z75" s="8">
        <v>2017</v>
      </c>
      <c r="AA75" s="8">
        <v>10</v>
      </c>
      <c r="AB75" s="8">
        <v>12</v>
      </c>
      <c r="AC75" s="8">
        <v>12</v>
      </c>
      <c r="AD75" s="8">
        <v>3096</v>
      </c>
      <c r="AE75" s="8">
        <v>201710</v>
      </c>
      <c r="AF75" s="33">
        <v>43567.529299571761</v>
      </c>
    </row>
    <row r="76" spans="5:32" x14ac:dyDescent="0.2">
      <c r="F76" s="8">
        <v>3096</v>
      </c>
      <c r="I76" s="17">
        <f t="shared" si="0"/>
        <v>3702.25</v>
      </c>
      <c r="J76" s="8">
        <f t="shared" si="1"/>
        <v>-606.25</v>
      </c>
      <c r="K76" s="8">
        <f t="shared" si="2"/>
        <v>367539.0625</v>
      </c>
      <c r="L76" s="8">
        <f t="shared" si="3"/>
        <v>588564426.75</v>
      </c>
      <c r="M76" s="8">
        <f t="shared" si="4"/>
        <v>36</v>
      </c>
      <c r="N76" s="8">
        <f t="shared" si="5"/>
        <v>4043.3911329682992</v>
      </c>
      <c r="T76" s="8" t="s">
        <v>80</v>
      </c>
      <c r="U76" s="8" t="s">
        <v>81</v>
      </c>
      <c r="V76" s="8" t="s">
        <v>82</v>
      </c>
      <c r="W76" s="8" t="s">
        <v>83</v>
      </c>
      <c r="X76" s="8" t="s">
        <v>84</v>
      </c>
      <c r="Y76" s="8" t="s">
        <v>85</v>
      </c>
      <c r="Z76" s="8">
        <v>2017</v>
      </c>
      <c r="AA76" s="8">
        <v>11</v>
      </c>
      <c r="AB76" s="8">
        <v>12</v>
      </c>
      <c r="AC76" s="8">
        <v>12</v>
      </c>
      <c r="AD76" s="8">
        <v>3600</v>
      </c>
      <c r="AE76" s="8">
        <v>201711</v>
      </c>
      <c r="AF76" s="33">
        <v>43567.529299571761</v>
      </c>
    </row>
    <row r="77" spans="5:32" x14ac:dyDescent="0.2">
      <c r="F77" s="8">
        <v>3600</v>
      </c>
      <c r="I77" s="17">
        <f t="shared" si="0"/>
        <v>3702.25</v>
      </c>
      <c r="J77" s="8">
        <f t="shared" si="1"/>
        <v>-102.25</v>
      </c>
      <c r="K77" s="8">
        <f t="shared" si="2"/>
        <v>10455.0625</v>
      </c>
      <c r="L77" s="8">
        <f t="shared" si="3"/>
        <v>588564426.75</v>
      </c>
      <c r="M77" s="8">
        <f t="shared" si="4"/>
        <v>36</v>
      </c>
      <c r="N77" s="8">
        <f t="shared" si="5"/>
        <v>4043.3911329682992</v>
      </c>
      <c r="T77" s="8" t="s">
        <v>80</v>
      </c>
      <c r="U77" s="8" t="s">
        <v>81</v>
      </c>
      <c r="V77" s="8" t="s">
        <v>82</v>
      </c>
      <c r="W77" s="8" t="s">
        <v>83</v>
      </c>
      <c r="X77" s="8" t="s">
        <v>84</v>
      </c>
      <c r="Y77" s="8" t="s">
        <v>85</v>
      </c>
      <c r="Z77" s="8">
        <v>2017</v>
      </c>
      <c r="AA77" s="8">
        <v>12</v>
      </c>
      <c r="AB77" s="8">
        <v>12</v>
      </c>
      <c r="AC77" s="8">
        <v>12</v>
      </c>
      <c r="AD77" s="8">
        <v>2680</v>
      </c>
      <c r="AE77" s="8">
        <v>201712</v>
      </c>
      <c r="AF77" s="33">
        <v>43567.529299571761</v>
      </c>
    </row>
    <row r="78" spans="5:32" x14ac:dyDescent="0.2">
      <c r="F78" s="8">
        <v>2680</v>
      </c>
      <c r="I78" s="17">
        <f t="shared" si="0"/>
        <v>3702.25</v>
      </c>
      <c r="J78" s="8">
        <f t="shared" si="1"/>
        <v>-1022.25</v>
      </c>
      <c r="K78" s="8">
        <f t="shared" si="2"/>
        <v>1044995.0625</v>
      </c>
      <c r="L78" s="8">
        <f t="shared" si="3"/>
        <v>588564426.75</v>
      </c>
      <c r="M78" s="8">
        <f t="shared" si="4"/>
        <v>36</v>
      </c>
      <c r="N78" s="8">
        <f t="shared" si="5"/>
        <v>4043.3911329682992</v>
      </c>
      <c r="T78" s="8" t="s">
        <v>80</v>
      </c>
      <c r="U78" s="8" t="s">
        <v>81</v>
      </c>
      <c r="V78" s="8" t="s">
        <v>82</v>
      </c>
      <c r="W78" s="8" t="s">
        <v>83</v>
      </c>
      <c r="X78" s="8" t="s">
        <v>84</v>
      </c>
      <c r="Y78" s="8" t="s">
        <v>85</v>
      </c>
      <c r="Z78" s="8">
        <v>2018</v>
      </c>
      <c r="AA78" s="8">
        <v>1</v>
      </c>
      <c r="AB78" s="8">
        <v>12</v>
      </c>
      <c r="AC78" s="8">
        <v>12</v>
      </c>
      <c r="AD78" s="8">
        <v>2307</v>
      </c>
      <c r="AE78" s="8">
        <v>201801</v>
      </c>
      <c r="AF78" s="33">
        <v>43567.529299571761</v>
      </c>
    </row>
    <row r="79" spans="5:32" x14ac:dyDescent="0.2">
      <c r="F79" s="8">
        <v>2307</v>
      </c>
      <c r="I79" s="17">
        <f t="shared" si="0"/>
        <v>3702.25</v>
      </c>
      <c r="J79" s="8">
        <f t="shared" si="1"/>
        <v>-1395.25</v>
      </c>
      <c r="K79" s="8">
        <f t="shared" si="2"/>
        <v>1946722.5625</v>
      </c>
      <c r="L79" s="8">
        <f t="shared" si="3"/>
        <v>588564426.75</v>
      </c>
      <c r="M79" s="8">
        <f t="shared" si="4"/>
        <v>36</v>
      </c>
      <c r="N79" s="8">
        <f t="shared" si="5"/>
        <v>4043.3911329682992</v>
      </c>
      <c r="T79" s="8" t="s">
        <v>80</v>
      </c>
      <c r="U79" s="8" t="s">
        <v>81</v>
      </c>
      <c r="V79" s="8" t="s">
        <v>82</v>
      </c>
      <c r="W79" s="8" t="s">
        <v>83</v>
      </c>
      <c r="X79" s="8" t="s">
        <v>84</v>
      </c>
      <c r="Y79" s="8" t="s">
        <v>85</v>
      </c>
      <c r="Z79" s="8">
        <v>2018</v>
      </c>
      <c r="AA79" s="8">
        <v>2</v>
      </c>
      <c r="AB79" s="8">
        <v>12</v>
      </c>
      <c r="AC79" s="8">
        <v>12</v>
      </c>
      <c r="AD79" s="8">
        <v>3740</v>
      </c>
      <c r="AE79" s="8">
        <v>201802</v>
      </c>
      <c r="AF79" s="33">
        <v>43567.529299571761</v>
      </c>
    </row>
    <row r="80" spans="5:32" x14ac:dyDescent="0.2">
      <c r="F80" s="8">
        <v>3740</v>
      </c>
      <c r="I80" s="17">
        <f t="shared" si="0"/>
        <v>3702.25</v>
      </c>
      <c r="J80" s="8">
        <f t="shared" si="1"/>
        <v>37.75</v>
      </c>
      <c r="K80" s="8">
        <f t="shared" si="2"/>
        <v>1425.0625</v>
      </c>
      <c r="L80" s="8">
        <f t="shared" si="3"/>
        <v>588564426.75</v>
      </c>
      <c r="M80" s="8">
        <f t="shared" si="4"/>
        <v>36</v>
      </c>
      <c r="N80" s="8">
        <f t="shared" si="5"/>
        <v>4043.3911329682992</v>
      </c>
      <c r="T80" s="8" t="s">
        <v>80</v>
      </c>
      <c r="U80" s="8" t="s">
        <v>81</v>
      </c>
      <c r="V80" s="8" t="s">
        <v>82</v>
      </c>
      <c r="W80" s="8" t="s">
        <v>83</v>
      </c>
      <c r="X80" s="8" t="s">
        <v>84</v>
      </c>
      <c r="Y80" s="8" t="s">
        <v>85</v>
      </c>
      <c r="Z80" s="8">
        <v>2018</v>
      </c>
      <c r="AA80" s="8">
        <v>3</v>
      </c>
      <c r="AB80" s="8">
        <v>12</v>
      </c>
      <c r="AC80" s="8">
        <v>12</v>
      </c>
      <c r="AD80" s="8">
        <v>4654</v>
      </c>
      <c r="AE80" s="8">
        <v>201803</v>
      </c>
      <c r="AF80" s="33">
        <v>43567.529299571761</v>
      </c>
    </row>
    <row r="81" spans="6:32" x14ac:dyDescent="0.2">
      <c r="F81" s="8">
        <v>4654</v>
      </c>
      <c r="I81" s="17">
        <f t="shared" si="0"/>
        <v>3702.25</v>
      </c>
      <c r="J81" s="8">
        <f t="shared" si="1"/>
        <v>951.75</v>
      </c>
      <c r="K81" s="8">
        <f t="shared" si="2"/>
        <v>905828.0625</v>
      </c>
      <c r="L81" s="8">
        <f t="shared" si="3"/>
        <v>588564426.75</v>
      </c>
      <c r="M81" s="8">
        <f t="shared" si="4"/>
        <v>36</v>
      </c>
      <c r="N81" s="8">
        <f t="shared" si="5"/>
        <v>4043.3911329682992</v>
      </c>
      <c r="T81" s="8" t="s">
        <v>80</v>
      </c>
      <c r="U81" s="8" t="s">
        <v>81</v>
      </c>
      <c r="V81" s="8" t="s">
        <v>82</v>
      </c>
      <c r="W81" s="8" t="s">
        <v>83</v>
      </c>
      <c r="X81" s="8" t="s">
        <v>84</v>
      </c>
      <c r="Y81" s="8" t="s">
        <v>85</v>
      </c>
      <c r="Z81" s="8">
        <v>2018</v>
      </c>
      <c r="AA81" s="8">
        <v>4</v>
      </c>
      <c r="AB81" s="8">
        <v>12</v>
      </c>
      <c r="AC81" s="8">
        <v>12</v>
      </c>
      <c r="AD81" s="8">
        <v>1100</v>
      </c>
      <c r="AE81" s="8">
        <v>201804</v>
      </c>
      <c r="AF81" s="33">
        <v>43567.529299571761</v>
      </c>
    </row>
    <row r="82" spans="6:32" x14ac:dyDescent="0.2">
      <c r="F82" s="8">
        <v>1100</v>
      </c>
      <c r="I82" s="17">
        <f t="shared" si="0"/>
        <v>3702.25</v>
      </c>
      <c r="J82" s="8">
        <f t="shared" si="1"/>
        <v>-2602.25</v>
      </c>
      <c r="K82" s="8">
        <f t="shared" si="2"/>
        <v>6771705.0625</v>
      </c>
      <c r="L82" s="8">
        <f t="shared" si="3"/>
        <v>588564426.75</v>
      </c>
      <c r="M82" s="8">
        <f t="shared" si="4"/>
        <v>36</v>
      </c>
      <c r="N82" s="8">
        <f t="shared" si="5"/>
        <v>4043.3911329682992</v>
      </c>
      <c r="T82" s="8" t="s">
        <v>80</v>
      </c>
      <c r="U82" s="8" t="s">
        <v>81</v>
      </c>
      <c r="V82" s="8" t="s">
        <v>82</v>
      </c>
      <c r="W82" s="8" t="s">
        <v>83</v>
      </c>
      <c r="X82" s="8" t="s">
        <v>84</v>
      </c>
      <c r="Y82" s="8" t="s">
        <v>85</v>
      </c>
      <c r="Z82" s="8">
        <v>2018</v>
      </c>
      <c r="AA82" s="8">
        <v>5</v>
      </c>
      <c r="AB82" s="8">
        <v>12</v>
      </c>
      <c r="AC82" s="8">
        <v>12</v>
      </c>
      <c r="AD82" s="8">
        <v>2700</v>
      </c>
      <c r="AE82" s="8">
        <v>201805</v>
      </c>
      <c r="AF82" s="33">
        <v>43567.529299571761</v>
      </c>
    </row>
    <row r="83" spans="6:32" x14ac:dyDescent="0.2">
      <c r="F83" s="8">
        <v>2700</v>
      </c>
      <c r="I83" s="17">
        <f t="shared" si="0"/>
        <v>3702.25</v>
      </c>
      <c r="J83" s="8">
        <f t="shared" si="1"/>
        <v>-1002.25</v>
      </c>
      <c r="K83" s="8">
        <f t="shared" si="2"/>
        <v>1004505.0625</v>
      </c>
      <c r="L83" s="8">
        <f t="shared" si="3"/>
        <v>588564426.75</v>
      </c>
      <c r="M83" s="8">
        <f t="shared" si="4"/>
        <v>36</v>
      </c>
      <c r="N83" s="8">
        <f t="shared" si="5"/>
        <v>4043.3911329682992</v>
      </c>
      <c r="T83" s="8" t="s">
        <v>80</v>
      </c>
      <c r="U83" s="8" t="s">
        <v>81</v>
      </c>
      <c r="V83" s="8" t="s">
        <v>82</v>
      </c>
      <c r="W83" s="8" t="s">
        <v>83</v>
      </c>
      <c r="X83" s="8" t="s">
        <v>84</v>
      </c>
      <c r="Y83" s="8" t="s">
        <v>85</v>
      </c>
      <c r="Z83" s="8">
        <v>2018</v>
      </c>
      <c r="AA83" s="8">
        <v>6</v>
      </c>
      <c r="AB83" s="8">
        <v>12</v>
      </c>
      <c r="AC83" s="8">
        <v>12</v>
      </c>
      <c r="AD83" s="8">
        <v>3984</v>
      </c>
      <c r="AE83" s="8">
        <v>201806</v>
      </c>
      <c r="AF83" s="33">
        <v>43567.529299571761</v>
      </c>
    </row>
    <row r="84" spans="6:32" x14ac:dyDescent="0.2">
      <c r="F84" s="8">
        <v>3984</v>
      </c>
      <c r="I84" s="17">
        <f t="shared" si="0"/>
        <v>3702.25</v>
      </c>
      <c r="J84" s="8">
        <f t="shared" si="1"/>
        <v>281.75</v>
      </c>
      <c r="K84" s="8">
        <f t="shared" si="2"/>
        <v>79383.0625</v>
      </c>
      <c r="L84" s="8">
        <f t="shared" si="3"/>
        <v>588564426.75</v>
      </c>
      <c r="M84" s="8">
        <f t="shared" si="4"/>
        <v>36</v>
      </c>
      <c r="N84" s="8">
        <f t="shared" si="5"/>
        <v>4043.3911329682992</v>
      </c>
      <c r="T84" s="8" t="s">
        <v>80</v>
      </c>
      <c r="U84" s="8" t="s">
        <v>81</v>
      </c>
      <c r="V84" s="8" t="s">
        <v>82</v>
      </c>
      <c r="W84" s="8" t="s">
        <v>83</v>
      </c>
      <c r="X84" s="8" t="s">
        <v>84</v>
      </c>
      <c r="Y84" s="8" t="s">
        <v>85</v>
      </c>
      <c r="Z84" s="8">
        <v>2018</v>
      </c>
      <c r="AA84" s="8">
        <v>7</v>
      </c>
      <c r="AB84" s="8">
        <v>12</v>
      </c>
      <c r="AC84" s="8">
        <v>12</v>
      </c>
      <c r="AD84" s="8">
        <v>3738</v>
      </c>
      <c r="AE84" s="8">
        <v>201807</v>
      </c>
      <c r="AF84" s="33">
        <v>43567.529299571761</v>
      </c>
    </row>
    <row r="85" spans="6:32" x14ac:dyDescent="0.2">
      <c r="F85" s="8">
        <v>3738</v>
      </c>
      <c r="I85" s="17">
        <f t="shared" si="0"/>
        <v>3702.25</v>
      </c>
      <c r="J85" s="8">
        <f t="shared" si="1"/>
        <v>35.75</v>
      </c>
      <c r="K85" s="8">
        <f t="shared" si="2"/>
        <v>1278.0625</v>
      </c>
      <c r="L85" s="8">
        <f t="shared" si="3"/>
        <v>588564426.75</v>
      </c>
      <c r="M85" s="8">
        <f t="shared" si="4"/>
        <v>36</v>
      </c>
      <c r="N85" s="8">
        <f t="shared" si="5"/>
        <v>4043.3911329682992</v>
      </c>
      <c r="T85" s="8" t="s">
        <v>80</v>
      </c>
      <c r="U85" s="8" t="s">
        <v>81</v>
      </c>
      <c r="V85" s="8" t="s">
        <v>82</v>
      </c>
      <c r="W85" s="8" t="s">
        <v>83</v>
      </c>
      <c r="X85" s="8" t="s">
        <v>84</v>
      </c>
      <c r="Y85" s="8" t="s">
        <v>85</v>
      </c>
      <c r="Z85" s="8">
        <v>2018</v>
      </c>
      <c r="AA85" s="8">
        <v>8</v>
      </c>
      <c r="AB85" s="8">
        <v>12</v>
      </c>
      <c r="AC85" s="8">
        <v>12</v>
      </c>
      <c r="AD85" s="8">
        <v>3568</v>
      </c>
      <c r="AE85" s="8">
        <v>201808</v>
      </c>
      <c r="AF85" s="33">
        <v>43567.529299571761</v>
      </c>
    </row>
    <row r="86" spans="6:32" x14ac:dyDescent="0.2">
      <c r="F86" s="8">
        <v>3568</v>
      </c>
      <c r="I86" s="17">
        <f t="shared" si="0"/>
        <v>3702.25</v>
      </c>
      <c r="J86" s="8">
        <f t="shared" si="1"/>
        <v>-134.25</v>
      </c>
      <c r="K86" s="8">
        <f t="shared" si="2"/>
        <v>18023.0625</v>
      </c>
      <c r="L86" s="8">
        <f t="shared" si="3"/>
        <v>588564426.75</v>
      </c>
      <c r="M86" s="8">
        <f t="shared" si="4"/>
        <v>36</v>
      </c>
      <c r="N86" s="8">
        <f t="shared" si="5"/>
        <v>4043.3911329682992</v>
      </c>
      <c r="T86" s="8" t="s">
        <v>80</v>
      </c>
      <c r="U86" s="8" t="s">
        <v>81</v>
      </c>
      <c r="V86" s="8" t="s">
        <v>82</v>
      </c>
      <c r="W86" s="8" t="s">
        <v>83</v>
      </c>
      <c r="X86" s="8" t="s">
        <v>84</v>
      </c>
      <c r="Y86" s="8" t="s">
        <v>85</v>
      </c>
      <c r="Z86" s="8">
        <v>2018</v>
      </c>
      <c r="AA86" s="8">
        <v>9</v>
      </c>
      <c r="AB86" s="8">
        <v>12</v>
      </c>
      <c r="AC86" s="8">
        <v>12</v>
      </c>
      <c r="AD86" s="8">
        <v>2300</v>
      </c>
      <c r="AE86" s="8">
        <v>201809</v>
      </c>
      <c r="AF86" s="33">
        <v>43567.529299571761</v>
      </c>
    </row>
    <row r="87" spans="6:32" x14ac:dyDescent="0.2">
      <c r="F87" s="8">
        <v>2300</v>
      </c>
      <c r="I87" s="17">
        <f t="shared" si="0"/>
        <v>3702.25</v>
      </c>
      <c r="J87" s="8">
        <f t="shared" si="1"/>
        <v>-1402.25</v>
      </c>
      <c r="K87" s="8">
        <f t="shared" si="2"/>
        <v>1966305.0625</v>
      </c>
      <c r="L87" s="8">
        <f t="shared" si="3"/>
        <v>588564426.75</v>
      </c>
      <c r="M87" s="8">
        <f t="shared" si="4"/>
        <v>36</v>
      </c>
      <c r="N87" s="8">
        <f t="shared" si="5"/>
        <v>4043.3911329682992</v>
      </c>
      <c r="T87" s="8" t="s">
        <v>80</v>
      </c>
      <c r="U87" s="8" t="s">
        <v>81</v>
      </c>
      <c r="V87" s="8" t="s">
        <v>82</v>
      </c>
      <c r="W87" s="8" t="s">
        <v>83</v>
      </c>
      <c r="X87" s="8" t="s">
        <v>84</v>
      </c>
      <c r="Y87" s="8" t="s">
        <v>85</v>
      </c>
      <c r="Z87" s="8">
        <v>2018</v>
      </c>
      <c r="AA87" s="8">
        <v>10</v>
      </c>
      <c r="AB87" s="8">
        <v>12</v>
      </c>
      <c r="AC87" s="8">
        <v>12</v>
      </c>
      <c r="AD87" s="8">
        <v>3150</v>
      </c>
      <c r="AE87" s="8">
        <v>201810</v>
      </c>
      <c r="AF87" s="33">
        <v>43567.529299571761</v>
      </c>
    </row>
    <row r="88" spans="6:32" x14ac:dyDescent="0.2">
      <c r="F88" s="8">
        <v>3150</v>
      </c>
      <c r="I88" s="17">
        <f t="shared" si="0"/>
        <v>3702.25</v>
      </c>
      <c r="J88" s="8">
        <f t="shared" si="1"/>
        <v>-552.25</v>
      </c>
      <c r="K88" s="8">
        <f t="shared" si="2"/>
        <v>304980.0625</v>
      </c>
      <c r="L88" s="8">
        <f t="shared" si="3"/>
        <v>588564426.75</v>
      </c>
      <c r="M88" s="8">
        <f t="shared" si="4"/>
        <v>36</v>
      </c>
      <c r="N88" s="8">
        <f t="shared" si="5"/>
        <v>4043.3911329682992</v>
      </c>
      <c r="T88" s="8" t="s">
        <v>80</v>
      </c>
      <c r="U88" s="8" t="s">
        <v>81</v>
      </c>
      <c r="V88" s="8" t="s">
        <v>82</v>
      </c>
      <c r="W88" s="8" t="s">
        <v>83</v>
      </c>
      <c r="X88" s="8" t="s">
        <v>84</v>
      </c>
      <c r="Y88" s="8" t="s">
        <v>85</v>
      </c>
      <c r="Z88" s="8">
        <v>2018</v>
      </c>
      <c r="AA88" s="8">
        <v>11</v>
      </c>
      <c r="AB88" s="8">
        <v>12</v>
      </c>
      <c r="AC88" s="8">
        <v>12</v>
      </c>
      <c r="AD88" s="8">
        <v>2630</v>
      </c>
      <c r="AE88" s="8">
        <v>201811</v>
      </c>
      <c r="AF88" s="33">
        <v>43567.529299571761</v>
      </c>
    </row>
    <row r="89" spans="6:32" x14ac:dyDescent="0.2">
      <c r="F89" s="8">
        <v>2630</v>
      </c>
      <c r="I89" s="17">
        <f t="shared" si="0"/>
        <v>3702.25</v>
      </c>
      <c r="J89" s="8">
        <f t="shared" si="1"/>
        <v>-1072.25</v>
      </c>
      <c r="K89" s="8">
        <f t="shared" si="2"/>
        <v>1149720.0625</v>
      </c>
      <c r="L89" s="8">
        <f t="shared" si="3"/>
        <v>588564426.75</v>
      </c>
      <c r="M89" s="8">
        <f t="shared" si="4"/>
        <v>36</v>
      </c>
      <c r="N89" s="8">
        <f t="shared" si="5"/>
        <v>4043.3911329682992</v>
      </c>
      <c r="T89" s="8" t="s">
        <v>80</v>
      </c>
      <c r="U89" s="8" t="s">
        <v>81</v>
      </c>
      <c r="V89" s="8" t="s">
        <v>82</v>
      </c>
      <c r="W89" s="8" t="s">
        <v>83</v>
      </c>
      <c r="X89" s="8" t="s">
        <v>84</v>
      </c>
      <c r="Y89" s="8" t="s">
        <v>85</v>
      </c>
      <c r="Z89" s="8">
        <v>2018</v>
      </c>
      <c r="AA89" s="8">
        <v>12</v>
      </c>
      <c r="AB89" s="8">
        <v>12</v>
      </c>
      <c r="AC89" s="8">
        <v>12</v>
      </c>
      <c r="AD89" s="8">
        <v>1300</v>
      </c>
      <c r="AE89" s="8">
        <v>201812</v>
      </c>
      <c r="AF89" s="33">
        <v>43567.529299571761</v>
      </c>
    </row>
    <row r="90" spans="6:32" x14ac:dyDescent="0.2">
      <c r="F90" s="8">
        <v>1300</v>
      </c>
      <c r="I90" s="17">
        <f t="shared" si="0"/>
        <v>3702.25</v>
      </c>
      <c r="J90" s="8">
        <f t="shared" si="1"/>
        <v>-2402.25</v>
      </c>
      <c r="K90" s="8">
        <f t="shared" si="2"/>
        <v>5770805.0625</v>
      </c>
      <c r="L90" s="8">
        <f t="shared" si="3"/>
        <v>588564426.75</v>
      </c>
      <c r="M90" s="8">
        <f t="shared" si="4"/>
        <v>36</v>
      </c>
      <c r="N90" s="8">
        <f t="shared" si="5"/>
        <v>4043.3911329682992</v>
      </c>
      <c r="T90" s="8" t="s">
        <v>80</v>
      </c>
      <c r="U90" s="8" t="s">
        <v>81</v>
      </c>
      <c r="V90" s="8" t="s">
        <v>82</v>
      </c>
      <c r="W90" s="8" t="s">
        <v>83</v>
      </c>
      <c r="X90" s="8" t="s">
        <v>84</v>
      </c>
      <c r="Y90" s="8" t="s">
        <v>85</v>
      </c>
      <c r="Z90" s="8">
        <v>2019</v>
      </c>
      <c r="AA90" s="8">
        <v>1</v>
      </c>
      <c r="AB90" s="8">
        <v>12</v>
      </c>
      <c r="AC90" s="8">
        <v>12</v>
      </c>
      <c r="AD90" s="8">
        <v>200</v>
      </c>
      <c r="AE90" s="8">
        <v>201901</v>
      </c>
      <c r="AF90" s="33">
        <v>43567.529299571761</v>
      </c>
    </row>
    <row r="91" spans="6:32" x14ac:dyDescent="0.2">
      <c r="F91" s="8">
        <v>200</v>
      </c>
      <c r="I91" s="17">
        <f t="shared" si="0"/>
        <v>3702.25</v>
      </c>
      <c r="J91" s="8">
        <f t="shared" si="1"/>
        <v>-3502.25</v>
      </c>
      <c r="K91" s="8">
        <f t="shared" si="2"/>
        <v>12265755.0625</v>
      </c>
      <c r="L91" s="8">
        <f t="shared" si="3"/>
        <v>588564426.75</v>
      </c>
      <c r="M91" s="8">
        <f t="shared" si="4"/>
        <v>36</v>
      </c>
      <c r="N91" s="8">
        <f t="shared" si="5"/>
        <v>4043.3911329682992</v>
      </c>
      <c r="T91" s="8" t="s">
        <v>80</v>
      </c>
      <c r="U91" s="8" t="s">
        <v>81</v>
      </c>
      <c r="V91" s="8" t="s">
        <v>82</v>
      </c>
      <c r="W91" s="8" t="s">
        <v>83</v>
      </c>
      <c r="X91" s="8" t="s">
        <v>84</v>
      </c>
      <c r="Y91" s="8" t="s">
        <v>85</v>
      </c>
      <c r="Z91" s="8">
        <v>2019</v>
      </c>
      <c r="AA91" s="8">
        <v>2</v>
      </c>
      <c r="AB91" s="8">
        <v>12</v>
      </c>
      <c r="AC91" s="8">
        <v>12</v>
      </c>
      <c r="AD91" s="8">
        <v>2500</v>
      </c>
      <c r="AE91" s="8">
        <v>201902</v>
      </c>
      <c r="AF91" s="33">
        <v>43567.529299571761</v>
      </c>
    </row>
    <row r="92" spans="6:32" x14ac:dyDescent="0.2">
      <c r="F92" s="8">
        <v>2500</v>
      </c>
      <c r="I92" s="17">
        <f t="shared" si="0"/>
        <v>3702.25</v>
      </c>
      <c r="J92" s="8">
        <f t="shared" si="1"/>
        <v>-1202.25</v>
      </c>
      <c r="K92" s="8">
        <f t="shared" si="2"/>
        <v>1445405.0625</v>
      </c>
      <c r="L92" s="8">
        <f t="shared" si="3"/>
        <v>588564426.75</v>
      </c>
      <c r="M92" s="8">
        <f t="shared" si="4"/>
        <v>36</v>
      </c>
      <c r="N92" s="8">
        <f t="shared" si="5"/>
        <v>4043.3911329682992</v>
      </c>
      <c r="T92" s="8" t="s">
        <v>80</v>
      </c>
      <c r="U92" s="8" t="s">
        <v>81</v>
      </c>
      <c r="V92" s="8" t="s">
        <v>82</v>
      </c>
      <c r="W92" s="8" t="s">
        <v>83</v>
      </c>
      <c r="X92" s="8" t="s">
        <v>84</v>
      </c>
      <c r="Y92" s="8" t="s">
        <v>85</v>
      </c>
      <c r="Z92" s="8">
        <v>2019</v>
      </c>
      <c r="AA92" s="8">
        <v>3</v>
      </c>
      <c r="AB92" s="8">
        <v>12</v>
      </c>
      <c r="AC92" s="8">
        <v>12</v>
      </c>
      <c r="AD92" s="8">
        <v>1400</v>
      </c>
      <c r="AE92" s="8">
        <v>201903</v>
      </c>
      <c r="AF92" s="33">
        <v>43567.529299571761</v>
      </c>
    </row>
    <row r="93" spans="6:32" x14ac:dyDescent="0.2">
      <c r="F93" s="8">
        <v>1400</v>
      </c>
      <c r="I93" s="17">
        <f t="shared" si="0"/>
        <v>3702.25</v>
      </c>
      <c r="J93" s="8">
        <f t="shared" si="1"/>
        <v>-2302.25</v>
      </c>
      <c r="K93" s="8">
        <f t="shared" si="2"/>
        <v>5300355.0625</v>
      </c>
      <c r="L93" s="8">
        <f t="shared" si="3"/>
        <v>588564426.75</v>
      </c>
      <c r="M93" s="8">
        <f t="shared" si="4"/>
        <v>36</v>
      </c>
      <c r="N93" s="8">
        <f t="shared" si="5"/>
        <v>4043.3911329682992</v>
      </c>
    </row>
  </sheetData>
  <mergeCells count="1">
    <mergeCell ref="E52:L52"/>
  </mergeCells>
  <pageMargins left="0.17" right="0.17" top="0.48" bottom="0.59" header="0.18" footer="0.51181102362204722"/>
  <pageSetup paperSize="8" scale="75" orientation="landscape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"/>
  <sheetViews>
    <sheetView topLeftCell="A16" workbookViewId="0">
      <selection activeCell="I38" sqref="I38"/>
    </sheetView>
  </sheetViews>
  <sheetFormatPr defaultRowHeight="12.75" x14ac:dyDescent="0.2"/>
  <cols>
    <col min="1" max="16384" width="9.140625" style="8"/>
  </cols>
  <sheetData/>
  <pageMargins left="0.27559055118110237" right="0.23622047244094491" top="0.23" bottom="0.17" header="0.17" footer="0.17"/>
  <pageSetup paperSize="9" scale="75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</vt:lpstr>
      <vt:lpstr>Sheet2</vt:lpstr>
      <vt:lpstr>FC_PRO</vt:lpstr>
      <vt:lpstr>Formula</vt:lpstr>
      <vt:lpstr>ScreenShot</vt:lpstr>
      <vt:lpstr>Sheet1 (2)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cp:lastPrinted>2019-04-17T23:41:59Z</cp:lastPrinted>
  <dcterms:created xsi:type="dcterms:W3CDTF">2018-12-05T01:04:48Z</dcterms:created>
  <dcterms:modified xsi:type="dcterms:W3CDTF">2019-04-18T02:08:18Z</dcterms:modified>
</cp:coreProperties>
</file>